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ntlam\AppData\Roaming\VNPT Plugin\Files\FileTemp\"/>
    </mc:Choice>
  </mc:AlternateContent>
  <xr:revisionPtr revIDLastSave="0" documentId="13_ncr:1_{AA6D5FC1-0506-43DA-BDCC-D976BCA6FFDF}" xr6:coauthVersionLast="47" xr6:coauthVersionMax="47" xr10:uidLastSave="{00000000-0000-0000-0000-000000000000}"/>
  <bookViews>
    <workbookView xWindow="-120" yWindow="-16320" windowWidth="29040" windowHeight="16440" firstSheet="19" activeTab="19" xr2:uid="{00000000-000D-0000-FFFF-FFFF00000000}"/>
  </bookViews>
  <sheets>
    <sheet name="foxz" sheetId="19" state="veryHidden" r:id="rId1"/>
    <sheet name="1 noong quang Khoen On" sheetId="1" state="hidden" r:id="rId2"/>
    <sheet name="17. Ban Ho Ta - Ta Mung" sheetId="18" state="hidden" r:id="rId3"/>
    <sheet name=" 2. Ban Dan To Ta Mung" sheetId="2" state="hidden" r:id="rId4"/>
    <sheet name="3.bản khem - Ta gia" sheetId="3" state="hidden" r:id="rId5"/>
    <sheet name=" 4. Ba gia - Ta GIa" sheetId="4" state="hidden" r:id="rId6"/>
    <sheet name="5.pu cay Pha mu" sheetId="5" state="hidden" r:id="rId7"/>
    <sheet name="6.phiêng cầm Muong Cang" sheetId="6" state="hidden" r:id="rId8"/>
    <sheet name="7.chằm cáy Hua Na" sheetId="7" state="hidden" r:id="rId9"/>
    <sheet name="8.bản khì Ta HUa" sheetId="8" state="hidden" r:id="rId10"/>
    <sheet name="9.nà é - Mương Kim" sheetId="9" state="hidden" r:id="rId11"/>
    <sheet name="11.bản là 1 - Muong Kim" sheetId="11" state="hidden" r:id="rId12"/>
    <sheet name="10.bản là 2 Muong Kim" sheetId="10" state="hidden" r:id="rId13"/>
    <sheet name="12.sang ngà Phuc Than" sheetId="12" state="hidden" r:id="rId14"/>
    <sheet name="13.ban khoang Muong  Mit" sheetId="13" state="hidden" r:id="rId15"/>
    <sheet name="14.bản vè Muong Mit" sheetId="14" state="hidden" r:id="rId16"/>
    <sheet name="15.lằn giẳng Muong Than" sheetId="15" state="hidden" r:id="rId17"/>
    <sheet name="16.bản mường Muong Than" sheetId="16" state="hidden" r:id="rId18"/>
    <sheet name="tong hop" sheetId="17" state="hidden" r:id="rId19"/>
    <sheet name="tong hop so luong" sheetId="20" r:id="rId20"/>
    <sheet name="tong hop so luong (2)" sheetId="21" state="hidden" r:id="rId2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8" i="21" l="1"/>
  <c r="F28" i="21"/>
  <c r="J27" i="21"/>
  <c r="F27" i="21"/>
  <c r="J26" i="21"/>
  <c r="F26" i="21"/>
  <c r="J25" i="21"/>
  <c r="F25" i="21"/>
  <c r="J24" i="21"/>
  <c r="F24" i="21"/>
  <c r="J23" i="21"/>
  <c r="F23" i="21"/>
  <c r="J22" i="21"/>
  <c r="F22" i="21"/>
  <c r="J21" i="21"/>
  <c r="F21" i="21"/>
  <c r="J20" i="21"/>
  <c r="F20" i="21"/>
  <c r="J19" i="21"/>
  <c r="F19" i="21"/>
  <c r="J18" i="21"/>
  <c r="F18" i="21"/>
  <c r="J17" i="21"/>
  <c r="F17" i="21"/>
  <c r="J16" i="21"/>
  <c r="F16" i="21"/>
  <c r="J15" i="21"/>
  <c r="F15" i="21"/>
  <c r="J14" i="21"/>
  <c r="F14" i="21"/>
  <c r="J13" i="21"/>
  <c r="F13" i="21"/>
  <c r="J12" i="21"/>
  <c r="F12" i="21"/>
  <c r="J11" i="21"/>
  <c r="F11" i="21"/>
  <c r="J10" i="21"/>
  <c r="F10" i="21"/>
  <c r="J9" i="21"/>
  <c r="F9" i="21"/>
  <c r="J8" i="21"/>
  <c r="F8" i="21"/>
  <c r="J7" i="21"/>
  <c r="J6" i="21" s="1"/>
  <c r="J33" i="21" s="1"/>
  <c r="F7" i="21"/>
  <c r="H6" i="21"/>
  <c r="F6" i="21"/>
  <c r="F33" i="21" s="1"/>
  <c r="D6" i="21"/>
  <c r="D6" i="20" l="1"/>
  <c r="F8" i="6" l="1"/>
  <c r="F7" i="6"/>
  <c r="F6" i="6"/>
  <c r="F8" i="5"/>
  <c r="F7" i="5"/>
  <c r="F6" i="5"/>
  <c r="F8" i="4"/>
  <c r="F7" i="4"/>
  <c r="F8" i="3"/>
  <c r="F6" i="3" s="1"/>
  <c r="F7" i="3"/>
  <c r="A1" i="2"/>
  <c r="A1" i="3" s="1"/>
  <c r="A1" i="4" s="1"/>
  <c r="A1" i="5" s="1"/>
  <c r="A1" i="6" s="1"/>
  <c r="A1" i="7" s="1"/>
  <c r="A1" i="8" s="1"/>
  <c r="A1" i="9" s="1"/>
  <c r="A1" i="11" s="1"/>
  <c r="A1" i="10" s="1"/>
  <c r="A1" i="12" s="1"/>
  <c r="A1" i="13" s="1"/>
  <c r="A1" i="14" s="1"/>
  <c r="A1" i="15" s="1"/>
  <c r="A1" i="16" s="1"/>
  <c r="F8" i="2"/>
  <c r="F7" i="2"/>
  <c r="F6" i="2"/>
  <c r="F8" i="18"/>
  <c r="F6" i="18" s="1"/>
  <c r="F7" i="18"/>
  <c r="A2" i="18"/>
  <c r="A2" i="2" s="1"/>
  <c r="A2" i="3" s="1"/>
  <c r="A2" i="4" s="1"/>
  <c r="A2" i="5" s="1"/>
  <c r="A2" i="6" s="1"/>
  <c r="A2" i="7" s="1"/>
  <c r="A2" i="8" s="1"/>
  <c r="A2" i="9" s="1"/>
  <c r="A2" i="11" s="1"/>
  <c r="A2" i="10" s="1"/>
  <c r="A2" i="12" s="1"/>
  <c r="A2" i="13" s="1"/>
  <c r="A2" i="14" s="1"/>
  <c r="A2" i="15" s="1"/>
  <c r="A2" i="16" s="1"/>
  <c r="A2" i="21" s="1"/>
  <c r="A1" i="18"/>
  <c r="A1" i="21" l="1"/>
  <c r="A1" i="20"/>
  <c r="F6" i="4"/>
  <c r="F28" i="20"/>
  <c r="F27" i="20"/>
  <c r="F26" i="20"/>
  <c r="F25" i="20"/>
  <c r="F24" i="20"/>
  <c r="F23" i="20"/>
  <c r="F22" i="20"/>
  <c r="F21" i="20"/>
  <c r="F20" i="20"/>
  <c r="F19" i="20"/>
  <c r="F18" i="20"/>
  <c r="F17" i="20"/>
  <c r="F16" i="20"/>
  <c r="F15" i="20"/>
  <c r="F14" i="20"/>
  <c r="F13" i="20"/>
  <c r="F12" i="20"/>
  <c r="F11" i="20"/>
  <c r="F10" i="20"/>
  <c r="F9" i="20"/>
  <c r="F8" i="20"/>
  <c r="F7" i="20"/>
  <c r="F6" i="20" l="1"/>
  <c r="F33" i="20" s="1"/>
  <c r="H16" i="1"/>
  <c r="D16" i="1" l="1"/>
  <c r="D18" i="18"/>
  <c r="D17" i="2"/>
  <c r="D20" i="3"/>
  <c r="D22" i="4"/>
  <c r="D23" i="5"/>
  <c r="D20" i="6"/>
  <c r="D22" i="8"/>
  <c r="D22" i="9"/>
  <c r="D22" i="11"/>
  <c r="D22" i="10"/>
  <c r="D21" i="12"/>
  <c r="D21" i="13"/>
  <c r="D22" i="14"/>
  <c r="D22" i="15"/>
  <c r="D22" i="16"/>
  <c r="F20" i="7" l="1"/>
  <c r="D22" i="7"/>
  <c r="F7" i="16" l="1"/>
  <c r="F7" i="1" l="1"/>
  <c r="F6" i="1"/>
  <c r="F9" i="2"/>
  <c r="F10" i="2"/>
  <c r="F11" i="2"/>
  <c r="F12" i="2"/>
  <c r="F13" i="2"/>
  <c r="F14" i="2"/>
  <c r="F15" i="2"/>
  <c r="F16" i="2"/>
  <c r="F17" i="18"/>
  <c r="L17" i="18" s="1"/>
  <c r="F10" i="1"/>
  <c r="I10" i="1" s="1"/>
  <c r="F11" i="1"/>
  <c r="I11" i="1" s="1"/>
  <c r="F12" i="1"/>
  <c r="I12" i="1" s="1"/>
  <c r="F13" i="1"/>
  <c r="I13" i="1" s="1"/>
  <c r="F14" i="1"/>
  <c r="I14" i="1" s="1"/>
  <c r="F15" i="1"/>
  <c r="I15" i="1" s="1"/>
  <c r="F9" i="1"/>
  <c r="I9" i="1" s="1"/>
  <c r="F5" i="1" l="1"/>
  <c r="F17" i="2"/>
  <c r="F16" i="1"/>
  <c r="C6" i="17" s="1"/>
  <c r="F16" i="18"/>
  <c r="L16" i="18" s="1"/>
  <c r="F15" i="18"/>
  <c r="F14" i="18"/>
  <c r="L14" i="18" s="1"/>
  <c r="F13" i="18"/>
  <c r="L13" i="18" s="1"/>
  <c r="F12" i="18"/>
  <c r="L12" i="18" s="1"/>
  <c r="F11" i="18"/>
  <c r="L11" i="18" s="1"/>
  <c r="F10" i="18"/>
  <c r="L10" i="18" s="1"/>
  <c r="L15" i="18" l="1"/>
  <c r="F18" i="18"/>
  <c r="C22" i="17" s="1"/>
  <c r="F21" i="16"/>
  <c r="F20" i="16"/>
  <c r="F19" i="16"/>
  <c r="F18" i="16"/>
  <c r="F17" i="16"/>
  <c r="F16" i="16"/>
  <c r="F15" i="16"/>
  <c r="F14" i="16"/>
  <c r="F13" i="16"/>
  <c r="F12" i="16"/>
  <c r="F11" i="16"/>
  <c r="F10" i="16"/>
  <c r="F8" i="16"/>
  <c r="F17" i="15"/>
  <c r="F15" i="15"/>
  <c r="F12" i="15"/>
  <c r="F21" i="15"/>
  <c r="F20" i="15"/>
  <c r="F19" i="15"/>
  <c r="F18" i="15"/>
  <c r="F16" i="15"/>
  <c r="F14" i="15"/>
  <c r="F13" i="15"/>
  <c r="F11" i="15"/>
  <c r="F10" i="15"/>
  <c r="F8" i="15"/>
  <c r="F7" i="15"/>
  <c r="F20" i="14"/>
  <c r="F21" i="14"/>
  <c r="F19" i="14"/>
  <c r="F18" i="14"/>
  <c r="F17" i="14"/>
  <c r="F16" i="14"/>
  <c r="F15" i="14"/>
  <c r="F14" i="14"/>
  <c r="F13" i="14"/>
  <c r="F12" i="14"/>
  <c r="F11" i="14"/>
  <c r="F10" i="14"/>
  <c r="F8" i="14"/>
  <c r="F7" i="14"/>
  <c r="F19" i="13"/>
  <c r="F20" i="13"/>
  <c r="F18" i="13"/>
  <c r="F17" i="13"/>
  <c r="F16" i="13"/>
  <c r="F15" i="13"/>
  <c r="F14" i="13"/>
  <c r="F13" i="13"/>
  <c r="F12" i="13"/>
  <c r="F11" i="13"/>
  <c r="F10" i="13"/>
  <c r="F8" i="13"/>
  <c r="F7" i="13"/>
  <c r="F19" i="12"/>
  <c r="F20" i="12"/>
  <c r="F18" i="12"/>
  <c r="F17" i="12"/>
  <c r="F16" i="12"/>
  <c r="F15" i="12"/>
  <c r="F14" i="12"/>
  <c r="F13" i="12"/>
  <c r="F12" i="12"/>
  <c r="F11" i="12"/>
  <c r="F10" i="12"/>
  <c r="F8" i="12"/>
  <c r="F7" i="12"/>
  <c r="F21" i="11"/>
  <c r="F20" i="11"/>
  <c r="F19" i="11"/>
  <c r="F18" i="11"/>
  <c r="F17" i="11"/>
  <c r="F16" i="11"/>
  <c r="F15" i="11"/>
  <c r="F14" i="11"/>
  <c r="F13" i="11"/>
  <c r="F12" i="11"/>
  <c r="F11" i="11"/>
  <c r="F10" i="11"/>
  <c r="F8" i="11"/>
  <c r="F7" i="11"/>
  <c r="F21" i="10"/>
  <c r="F20" i="10"/>
  <c r="F19" i="10"/>
  <c r="F18" i="10"/>
  <c r="F17" i="10"/>
  <c r="F16" i="10"/>
  <c r="F15" i="10"/>
  <c r="F14" i="10"/>
  <c r="F13" i="10"/>
  <c r="F12" i="10"/>
  <c r="F11" i="10"/>
  <c r="F10" i="10"/>
  <c r="F8" i="10"/>
  <c r="F7" i="10"/>
  <c r="F21" i="9"/>
  <c r="F20" i="9"/>
  <c r="F19" i="9"/>
  <c r="F18" i="9"/>
  <c r="F17" i="9"/>
  <c r="F16" i="9"/>
  <c r="F15" i="9"/>
  <c r="F14" i="9"/>
  <c r="F13" i="9"/>
  <c r="F12" i="9"/>
  <c r="F11" i="9"/>
  <c r="F10" i="9"/>
  <c r="F8" i="9"/>
  <c r="F7" i="9"/>
  <c r="F15" i="8"/>
  <c r="F21" i="8"/>
  <c r="F20" i="8"/>
  <c r="F19" i="8"/>
  <c r="F18" i="8"/>
  <c r="F17" i="8"/>
  <c r="F16" i="8"/>
  <c r="F14" i="8"/>
  <c r="F13" i="8"/>
  <c r="F12" i="8"/>
  <c r="F11" i="8"/>
  <c r="F10" i="8"/>
  <c r="F8" i="8"/>
  <c r="F7" i="8"/>
  <c r="F21" i="7"/>
  <c r="F19" i="7"/>
  <c r="F18" i="7"/>
  <c r="F17" i="7"/>
  <c r="F16" i="7"/>
  <c r="F15" i="7"/>
  <c r="F14" i="7"/>
  <c r="F13" i="7"/>
  <c r="F12" i="7"/>
  <c r="F11" i="7"/>
  <c r="F10" i="7"/>
  <c r="F8" i="7"/>
  <c r="F7" i="7"/>
  <c r="F19" i="6"/>
  <c r="F18" i="6"/>
  <c r="F17" i="6"/>
  <c r="F16" i="6"/>
  <c r="F15" i="6"/>
  <c r="F14" i="6"/>
  <c r="F13" i="6"/>
  <c r="F12" i="6"/>
  <c r="F11" i="6"/>
  <c r="F10" i="6"/>
  <c r="F21" i="5"/>
  <c r="F22" i="5"/>
  <c r="F20" i="5"/>
  <c r="F19" i="5"/>
  <c r="F18" i="5"/>
  <c r="F17" i="5"/>
  <c r="F16" i="5"/>
  <c r="F15" i="5"/>
  <c r="F14" i="5"/>
  <c r="F13" i="5"/>
  <c r="F12" i="5"/>
  <c r="F11" i="5"/>
  <c r="F10" i="5"/>
  <c r="F14" i="4"/>
  <c r="F17" i="4"/>
  <c r="F21" i="4"/>
  <c r="F20" i="4"/>
  <c r="F19" i="4"/>
  <c r="F18" i="4"/>
  <c r="F16" i="4"/>
  <c r="F15" i="4"/>
  <c r="F13" i="4"/>
  <c r="F12" i="4"/>
  <c r="F11" i="4"/>
  <c r="F10" i="4"/>
  <c r="F19" i="3"/>
  <c r="F18" i="3"/>
  <c r="F17" i="3"/>
  <c r="F16" i="3"/>
  <c r="F15" i="3"/>
  <c r="F14" i="3"/>
  <c r="F13" i="3"/>
  <c r="F12" i="3"/>
  <c r="F11" i="3"/>
  <c r="F10" i="3"/>
  <c r="I6" i="4" l="1"/>
  <c r="I8" i="4" s="1"/>
  <c r="I6" i="6"/>
  <c r="I8" i="6" s="1"/>
  <c r="I6" i="5"/>
  <c r="I8" i="5" s="1"/>
  <c r="I6" i="2"/>
  <c r="I8" i="2" s="1"/>
  <c r="I6" i="18"/>
  <c r="I8" i="18" s="1"/>
  <c r="I6" i="3"/>
  <c r="I8" i="3" s="1"/>
  <c r="F22" i="10"/>
  <c r="F20" i="3"/>
  <c r="C8" i="17" s="1"/>
  <c r="F23" i="5"/>
  <c r="C10" i="17" s="1"/>
  <c r="F21" i="12"/>
  <c r="F21" i="13"/>
  <c r="F22" i="14"/>
  <c r="C19" i="17" s="1"/>
  <c r="F6" i="7"/>
  <c r="F22" i="7"/>
  <c r="C12" i="17" s="1"/>
  <c r="F22" i="8"/>
  <c r="C13" i="17" s="1"/>
  <c r="F6" i="8"/>
  <c r="F22" i="15"/>
  <c r="C20" i="17" s="1"/>
  <c r="F22" i="4"/>
  <c r="F22" i="11"/>
  <c r="C16" i="17" s="1"/>
  <c r="F20" i="6"/>
  <c r="F22" i="9"/>
  <c r="C14" i="17" s="1"/>
  <c r="F6" i="9"/>
  <c r="F22" i="16"/>
  <c r="C21" i="17" s="1"/>
  <c r="C17" i="17"/>
  <c r="C15" i="17"/>
  <c r="C7" i="17"/>
  <c r="C18" i="17"/>
  <c r="C11" i="17"/>
  <c r="C9" i="17"/>
  <c r="I5" i="1" l="1"/>
  <c r="I7" i="1" s="1"/>
  <c r="C23" i="17"/>
  <c r="C28" i="17" s="1"/>
</calcChain>
</file>

<file path=xl/sharedStrings.xml><?xml version="1.0" encoding="utf-8"?>
<sst xmlns="http://schemas.openxmlformats.org/spreadsheetml/2006/main" count="829" uniqueCount="137">
  <si>
    <t>Stt</t>
  </si>
  <si>
    <t>Nội dung</t>
  </si>
  <si>
    <t>ĐVT</t>
  </si>
  <si>
    <t>Số lượng</t>
  </si>
  <si>
    <t>định mức</t>
  </si>
  <si>
    <t>kinh phí</t>
  </si>
  <si>
    <t>ghi chú</t>
  </si>
  <si>
    <t>thù lao bồi dưỡng</t>
  </si>
  <si>
    <t>chi tiền tập luyện</t>
  </si>
  <si>
    <t>buổi</t>
  </si>
  <si>
    <t>chi tiền biểu diễn</t>
  </si>
  <si>
    <t>2.1</t>
  </si>
  <si>
    <t>2.2</t>
  </si>
  <si>
    <t xml:space="preserve">mua trang phục biểu diễn, nhạc cụ </t>
  </si>
  <si>
    <t>váy áo(nữ) dân tộc mông vai nhung thổ cẩm</t>
  </si>
  <si>
    <t>cái</t>
  </si>
  <si>
    <t>đôi</t>
  </si>
  <si>
    <t>ô múa dân tộc thái</t>
  </si>
  <si>
    <t>vòng cổ dân tộc mông</t>
  </si>
  <si>
    <t>khèn thổi dân tộc mông</t>
  </si>
  <si>
    <t xml:space="preserve">loa kéo </t>
  </si>
  <si>
    <t>tổng</t>
  </si>
  <si>
    <t>loa kéo</t>
  </si>
  <si>
    <t>giày múa chất liệu vải nhung</t>
  </si>
  <si>
    <t>quạt múa dân tộc thái</t>
  </si>
  <si>
    <t>nón múa thái</t>
  </si>
  <si>
    <t>hoa cài đầu</t>
  </si>
  <si>
    <t>khăn piêu dân tộc thái</t>
  </si>
  <si>
    <t>xà tích</t>
  </si>
  <si>
    <t>bộ</t>
  </si>
  <si>
    <t>tính tẩu</t>
  </si>
  <si>
    <t>khăn von</t>
  </si>
  <si>
    <t>ô múa dan tộc thái</t>
  </si>
  <si>
    <t>đàn nhị(ý to)</t>
  </si>
  <si>
    <t>trống gỗ mít</t>
  </si>
  <si>
    <t>chiêng đồng</t>
  </si>
  <si>
    <t>áo dài nam thái</t>
  </si>
  <si>
    <t xml:space="preserve"> giày múa </t>
  </si>
  <si>
    <t xml:space="preserve">quạt múa </t>
  </si>
  <si>
    <t>đàn nhị (ý to)</t>
  </si>
  <si>
    <t>ô múa</t>
  </si>
  <si>
    <t>quạt múa</t>
  </si>
  <si>
    <t>stt</t>
  </si>
  <si>
    <r>
      <t xml:space="preserve">                 </t>
    </r>
    <r>
      <rPr>
        <b/>
        <sz val="12"/>
        <color theme="1"/>
        <rFont val="Times New Roman"/>
        <family val="1"/>
      </rPr>
      <t xml:space="preserve">   Tên Bản</t>
    </r>
  </si>
  <si>
    <t>Tổng số tiền</t>
  </si>
  <si>
    <t>bản noong quang xã khoen on</t>
  </si>
  <si>
    <t>bản đán tọ xã tà mung</t>
  </si>
  <si>
    <t>bản khem xã ta gia</t>
  </si>
  <si>
    <t>bản gia xã ta gia</t>
  </si>
  <si>
    <t>bản pu cay xã Pha Mu</t>
  </si>
  <si>
    <t>bản phiêng cẩm xã mường cang</t>
  </si>
  <si>
    <t>chằm cáy xã hua nà</t>
  </si>
  <si>
    <t>bản khì xã tà hừa</t>
  </si>
  <si>
    <t>nà é xã mường kim</t>
  </si>
  <si>
    <t>bản là 2 xã mường kim</t>
  </si>
  <si>
    <t xml:space="preserve">bản là 1 xã mường kim </t>
  </si>
  <si>
    <t>sang ngà xã phúc than</t>
  </si>
  <si>
    <t>bản khoang xã mường mít</t>
  </si>
  <si>
    <t>bản vè xã mường mít</t>
  </si>
  <si>
    <t>lằn giẳng xã mường than</t>
  </si>
  <si>
    <t>bản mường xã mường cang</t>
  </si>
  <si>
    <t>ô múa dân tộc mông</t>
  </si>
  <si>
    <t>giày múa chất liệu nhung đế cao su</t>
  </si>
  <si>
    <t>quần áo nam dân mông chất liệu vải tràm thổ cẩm
Áo được thiết kế với phần cổ tròn, không có đường may ở vai và được xẻ tà hai bên hông. Các cúc áo là loại cúc vải truyền thống và áo có túi ở cả hai bên. Màu sắc chủ đạo thường là chàm hoặc đen</t>
  </si>
  <si>
    <t xml:space="preserve">váy áo(nữ) dân tộc mông vải tràm thêu thổ cẩm
Váy có hình nón cụt, phần eo hông bó sát, phần thân váy xòe rộng do kỹ thuật xếp nếp sóng váy độc đáo, thân váy được trang trí bằng hoa văn vẽ từ sáp ong, ghép vải màu với những hoạ tiết bậc thang, đan chéo 
áo xẻ ngực có thêu hoa văn ở cánh tay </t>
  </si>
  <si>
    <t>khèn thổi dân tộc mông loại dùng cho nghệ nhân</t>
  </si>
  <si>
    <t>loa kéo công suất 960w</t>
  </si>
  <si>
    <t>gùi (ở)mông Kích thước: cao 32cm x rộng 30cm</t>
  </si>
  <si>
    <t>loa kéo di đông Nanomax công suất 960W</t>
  </si>
  <si>
    <t>quần áo nam dân tộc mông thổ cẩm</t>
  </si>
  <si>
    <t>Áo cóm Thái 
 chất liệu bằng vải lụa 
 cổ áo thấp có hình chữ V. Phần cổ áo và tay áo được viền tinh tế bên trong, chỉ để lộ 1 đường nhỏ, tạo cho cổ áo đứng, ôm và cho tay áo có độ tròn tự nhiên. Phần nẹp áo được làm bằng vải sẫm màu tạo sự nổi bật. Trên phần nẹp áo được “đơm” những hàng cúc bằng nhôm, hình con bướm, con ve, con ong…</t>
  </si>
  <si>
    <t xml:space="preserve">
Chân váy thái 
khổ váy rộng từ 170cm đến 220cm. Cạp váy bằng vải kẻ thổ cẩm
Chân váy màu đen được may dạng quây
Chất liệu bằng vải lụa</t>
  </si>
  <si>
    <t>khăn piêu dân tộc thái dài 1,8m</t>
  </si>
  <si>
    <t>loa kéo công suất 960W</t>
  </si>
  <si>
    <t>khăn piêu dân tộc thái 1,8m</t>
  </si>
  <si>
    <t>loa kéo di động</t>
  </si>
  <si>
    <t>s</t>
  </si>
  <si>
    <t>Bản hô ta</t>
  </si>
  <si>
    <t>Chi phí thẩm định giá tạm tính</t>
  </si>
  <si>
    <t>chi phí tư vấn lập hồ sơ mời thầu</t>
  </si>
  <si>
    <t>Chi phí thẩm định hồ sơ dự thầu</t>
  </si>
  <si>
    <t>Tổng gói</t>
  </si>
  <si>
    <t>Đơn giá</t>
  </si>
  <si>
    <t>Thành tiền</t>
  </si>
  <si>
    <t>Cộng</t>
  </si>
  <si>
    <t>Chi hỗ trợ luyện tập và biểu diễn cho các đội văn nghệ</t>
  </si>
  <si>
    <t>điểm a, b khoản 1 điều 4 Thông tư 46/2016/TTLT-BTC-BVHTTTT ngày 11/3/2016</t>
  </si>
  <si>
    <t>Tư vấn lập E-HSMT và đánh giá E-HSDT</t>
  </si>
  <si>
    <t>Tư vấn thẩm định E-HSMT và kết quả lựa chọn nhà thầu</t>
  </si>
  <si>
    <t xml:space="preserve">Dự toán trình thẩm định </t>
  </si>
  <si>
    <t xml:space="preserve">Phòng Tài chính - Kê hoạch thẩm định </t>
  </si>
  <si>
    <t>PHỤ LỤC</t>
  </si>
  <si>
    <t>(Kèm theo Báo cáo thẩm định số        /BC-TCKH ngày    tháng 10 năm 2024 của Phòng Tài chính - Kế hoạch huyện Than Uyên)</t>
  </si>
  <si>
    <t>Định mức</t>
  </si>
  <si>
    <t>Kinh phí</t>
  </si>
  <si>
    <t>Ghi chú</t>
  </si>
  <si>
    <t>STT</t>
  </si>
  <si>
    <t>Thù lao bồi dưỡng</t>
  </si>
  <si>
    <t>Chi tiền tập luyện</t>
  </si>
  <si>
    <t>Chi tiền biểu diễn</t>
  </si>
  <si>
    <t>Váy áo(nữ) dân tộc mông vai nhung thổ cẩm</t>
  </si>
  <si>
    <t>Váy áo nữa dân tộc mông vải tràm thêu</t>
  </si>
  <si>
    <t>Quần áo nam dân tộc mông</t>
  </si>
  <si>
    <t>Giày múa vải nhung</t>
  </si>
  <si>
    <t xml:space="preserve">Ô  múa </t>
  </si>
  <si>
    <t>Vòng cổ dân tộc mông</t>
  </si>
  <si>
    <t>Gùi (ở) dân tộc mông KT:cao32cmx rộng 30cm</t>
  </si>
  <si>
    <t>Khèn thổi dân tộc mông loại thổi cho nghê nhân</t>
  </si>
  <si>
    <t>Loa kéo</t>
  </si>
  <si>
    <t>Trống gỗ mít</t>
  </si>
  <si>
    <t>Chiêng đồng</t>
  </si>
  <si>
    <t>Đàn nhị( ý to)</t>
  </si>
  <si>
    <t>Tính tẩu</t>
  </si>
  <si>
    <t>Xà tích</t>
  </si>
  <si>
    <t>Khăn von</t>
  </si>
  <si>
    <t>Khăn piêu dân tộc thái dài 1,8m</t>
  </si>
  <si>
    <t>Hoa cài đầu</t>
  </si>
  <si>
    <t>Nón múa thái</t>
  </si>
  <si>
    <t>Quạt múa</t>
  </si>
  <si>
    <t>Ao dài thái nam</t>
  </si>
  <si>
    <t>Chân váy thái</t>
  </si>
  <si>
    <t>Ao cóm thái</t>
  </si>
  <si>
    <t>Chứng thư thẩm định số  231/2024/CT-THHG-081005 ngày 14/10/2024 của Công ty Cổ phần Thẩm định giá - Dịch vụ Nghĩa Hưng</t>
  </si>
  <si>
    <t>II</t>
  </si>
  <si>
    <t>I</t>
  </si>
  <si>
    <t xml:space="preserve">Chi phí thiết bị </t>
  </si>
  <si>
    <t>III</t>
  </si>
  <si>
    <t>IV</t>
  </si>
  <si>
    <t>V</t>
  </si>
  <si>
    <t xml:space="preserve">Tổng cộng </t>
  </si>
  <si>
    <t>điểm b khoản 5  và điểm c khoản 5 Điều  12 Nghị định 24/2024/NĐ-CP ngày 27/02/2024</t>
  </si>
  <si>
    <t>điểm c khoản 4 và khoản 6   điều  12 Nghị định 24/2024/NĐ-CP ngày 27/02/2024</t>
  </si>
  <si>
    <t>231/2024/HĐTĐG-THDG-081005 giữa  Công ty Cổ phần Thẩm định giá - Dịch vụ Nghĩa Hưng à Phòng Văn hóa và Thông tin</t>
  </si>
  <si>
    <t xml:space="preserve">Chi phí thẩm định giá </t>
  </si>
  <si>
    <t>Chênh lệch</t>
  </si>
  <si>
    <t>Dự toán</t>
  </si>
  <si>
    <t>(Kèm theo Quyết định số        /QĐ-UBND ngày           tháng 11 năm 2024 của UBND huyện Than Uyên)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</si>
</sst>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18">
    <font>
      <sz val="11"/>
      <color theme="1"/>
      <name val="Arial"/>
      <family val="2"/>
      <scheme val="minor"/>
    </font>
    <font>
      <sz val="11"/>
      <color theme="1"/>
      <name val="Times New Roman"/>
      <family val="1"/>
    </font>
    <font>
      <sz val="13"/>
      <color theme="1"/>
      <name val="Times New Roman"/>
      <family val="1"/>
    </font>
    <font>
      <b/>
      <sz val="13"/>
      <color theme="1"/>
      <name val="Times New Roman"/>
      <family val="1"/>
    </font>
    <font>
      <sz val="12"/>
      <color theme="1"/>
      <name val="Times New Roman"/>
      <family val="1"/>
    </font>
    <font>
      <b/>
      <sz val="12"/>
      <color theme="1"/>
      <name val="Times New Roman"/>
      <family val="1"/>
    </font>
    <font>
      <b/>
      <sz val="14"/>
      <color theme="1"/>
      <name val="Times New Roman"/>
      <family val="1"/>
    </font>
    <font>
      <sz val="14"/>
      <color theme="1"/>
      <name val="Times New Roman"/>
      <family val="1"/>
    </font>
    <font>
      <sz val="11"/>
      <color theme="1"/>
      <name val="Arial"/>
      <family val="2"/>
      <scheme val="minor"/>
    </font>
    <font>
      <i/>
      <sz val="11"/>
      <color theme="1"/>
      <name val="Times New Roman"/>
      <family val="1"/>
    </font>
    <font>
      <b/>
      <sz val="11"/>
      <color theme="1"/>
      <name val="Arial"/>
      <family val="2"/>
      <scheme val="minor"/>
    </font>
    <font>
      <b/>
      <sz val="11"/>
      <color theme="1"/>
      <name val="Times New Roman"/>
      <family val="1"/>
    </font>
    <font>
      <i/>
      <sz val="11"/>
      <color theme="1"/>
      <name val="Timed"/>
    </font>
    <font>
      <i/>
      <sz val="11"/>
      <color theme="1"/>
      <name val="Arial"/>
      <family val="2"/>
      <scheme val="minor"/>
    </font>
    <font>
      <b/>
      <sz val="14"/>
      <name val="Times New Roman"/>
      <family val="1"/>
    </font>
    <font>
      <sz val="14"/>
      <name val="Times New Roman"/>
      <family val="1"/>
    </font>
    <font>
      <sz val="14"/>
      <color rgb="FFFF0000"/>
      <name val="Times New Roman"/>
      <family val="1"/>
    </font>
    <font>
      <i/>
      <sz val="14"/>
      <name val="Times New Roman"/>
      <family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164" fontId="8" fillId="0" borderId="0" applyFont="0" applyFill="0" applyBorder="0" applyAlignment="0" applyProtection="0"/>
  </cellStyleXfs>
  <cellXfs count="81">
    <xf numFmtId="0" fontId="0" fillId="0" borderId="0" xfId="0"/>
    <xf numFmtId="0" fontId="1" fillId="0" borderId="0" xfId="0" applyFont="1"/>
    <xf numFmtId="0" fontId="2" fillId="0" borderId="1" xfId="0" applyFont="1" applyBorder="1"/>
    <xf numFmtId="0" fontId="2" fillId="0" borderId="1" xfId="0" applyFont="1" applyBorder="1" applyAlignment="1">
      <alignment horizontal="center"/>
    </xf>
    <xf numFmtId="0" fontId="3" fillId="0" borderId="1" xfId="0" applyFont="1" applyBorder="1" applyAlignment="1">
      <alignment horizontal="center"/>
    </xf>
    <xf numFmtId="3" fontId="2" fillId="0" borderId="1" xfId="0" applyNumberFormat="1" applyFont="1" applyBorder="1" applyAlignment="1">
      <alignment horizontal="center"/>
    </xf>
    <xf numFmtId="3" fontId="4" fillId="0" borderId="1" xfId="0" applyNumberFormat="1" applyFont="1" applyBorder="1" applyAlignment="1">
      <alignment horizontal="center"/>
    </xf>
    <xf numFmtId="0" fontId="3" fillId="0" borderId="1" xfId="0" applyFont="1" applyBorder="1"/>
    <xf numFmtId="0" fontId="0" fillId="0" borderId="1" xfId="0" applyBorder="1"/>
    <xf numFmtId="0" fontId="4" fillId="0" borderId="1" xfId="0" applyFont="1" applyBorder="1" applyAlignment="1">
      <alignment horizontal="center"/>
    </xf>
    <xf numFmtId="0" fontId="0" fillId="0" borderId="1" xfId="0" applyBorder="1" applyAlignment="1">
      <alignment horizontal="center"/>
    </xf>
    <xf numFmtId="0" fontId="4" fillId="0" borderId="1" xfId="0" applyFont="1" applyBorder="1" applyAlignment="1">
      <alignment horizontal="left"/>
    </xf>
    <xf numFmtId="0" fontId="5" fillId="0" borderId="1" xfId="0" applyFont="1" applyBorder="1" applyAlignment="1">
      <alignment horizontal="left"/>
    </xf>
    <xf numFmtId="0" fontId="2" fillId="0" borderId="1" xfId="0" applyFont="1" applyBorder="1" applyAlignment="1">
      <alignment horizontal="left"/>
    </xf>
    <xf numFmtId="0" fontId="3" fillId="0" borderId="1" xfId="0" applyFont="1" applyBorder="1" applyAlignment="1">
      <alignment horizontal="left"/>
    </xf>
    <xf numFmtId="3" fontId="3" fillId="0" borderId="1" xfId="0" applyNumberFormat="1" applyFont="1" applyBorder="1"/>
    <xf numFmtId="3" fontId="5" fillId="0" borderId="1" xfId="0" applyNumberFormat="1" applyFont="1" applyBorder="1" applyAlignment="1">
      <alignment horizontal="center"/>
    </xf>
    <xf numFmtId="0" fontId="0" fillId="0" borderId="0" xfId="0" applyAlignment="1">
      <alignment horizontal="center"/>
    </xf>
    <xf numFmtId="0" fontId="2" fillId="0" borderId="1" xfId="0" applyFont="1" applyBorder="1" applyAlignment="1">
      <alignment horizontal="left" wrapText="1"/>
    </xf>
    <xf numFmtId="0" fontId="2" fillId="2" borderId="1" xfId="0" applyFont="1" applyFill="1" applyBorder="1" applyAlignment="1">
      <alignment horizontal="left"/>
    </xf>
    <xf numFmtId="0" fontId="2" fillId="2" borderId="1" xfId="0" applyFont="1" applyFill="1" applyBorder="1"/>
    <xf numFmtId="3" fontId="0" fillId="0" borderId="1" xfId="0" applyNumberFormat="1" applyBorder="1"/>
    <xf numFmtId="0" fontId="2" fillId="2" borderId="1" xfId="0" applyFont="1" applyFill="1" applyBorder="1" applyAlignment="1">
      <alignment horizontal="center"/>
    </xf>
    <xf numFmtId="3" fontId="2" fillId="2" borderId="1" xfId="0" applyNumberFormat="1" applyFont="1" applyFill="1" applyBorder="1" applyAlignment="1">
      <alignment horizontal="center"/>
    </xf>
    <xf numFmtId="3" fontId="0" fillId="0" borderId="0" xfId="0" applyNumberFormat="1"/>
    <xf numFmtId="0" fontId="6" fillId="0" borderId="1" xfId="0" applyFont="1" applyBorder="1"/>
    <xf numFmtId="3" fontId="6" fillId="0" borderId="1" xfId="0" applyNumberFormat="1" applyFont="1" applyBorder="1"/>
    <xf numFmtId="3" fontId="6" fillId="2" borderId="1" xfId="0" applyNumberFormat="1" applyFont="1" applyFill="1" applyBorder="1"/>
    <xf numFmtId="0" fontId="6" fillId="2" borderId="1" xfId="0" applyFont="1" applyFill="1" applyBorder="1"/>
    <xf numFmtId="165" fontId="0" fillId="0" borderId="0" xfId="1" applyNumberFormat="1" applyFont="1"/>
    <xf numFmtId="165" fontId="1" fillId="0" borderId="0" xfId="1" applyNumberFormat="1" applyFont="1"/>
    <xf numFmtId="0" fontId="4" fillId="2" borderId="1" xfId="0" applyFont="1" applyFill="1" applyBorder="1" applyAlignment="1">
      <alignment horizontal="left"/>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4" xfId="0" applyFont="1" applyBorder="1" applyAlignment="1">
      <alignment horizontal="center" vertical="center"/>
    </xf>
    <xf numFmtId="3" fontId="14" fillId="0" borderId="1"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1" xfId="0" applyFont="1" applyBorder="1" applyAlignment="1">
      <alignment horizontal="center"/>
    </xf>
    <xf numFmtId="0" fontId="15" fillId="0" borderId="1" xfId="0" applyFont="1" applyBorder="1" applyAlignment="1">
      <alignment horizontal="left"/>
    </xf>
    <xf numFmtId="3" fontId="15" fillId="0" borderId="1" xfId="0" applyNumberFormat="1" applyFont="1" applyBorder="1" applyAlignment="1">
      <alignment horizontal="center"/>
    </xf>
    <xf numFmtId="0" fontId="15" fillId="0" borderId="1" xfId="0" applyFont="1" applyBorder="1"/>
    <xf numFmtId="0" fontId="14" fillId="0" borderId="1" xfId="0" applyFont="1" applyBorder="1" applyAlignment="1">
      <alignment wrapText="1"/>
    </xf>
    <xf numFmtId="3" fontId="14" fillId="0" borderId="1" xfId="0" applyNumberFormat="1" applyFont="1" applyBorder="1"/>
    <xf numFmtId="0" fontId="15" fillId="0" borderId="1" xfId="0" applyFont="1" applyBorder="1" applyAlignment="1">
      <alignment wrapText="1"/>
    </xf>
    <xf numFmtId="0" fontId="15" fillId="0" borderId="0" xfId="0" applyFont="1" applyAlignment="1">
      <alignment wrapText="1"/>
    </xf>
    <xf numFmtId="0" fontId="14" fillId="0" borderId="1" xfId="0" applyFont="1" applyBorder="1"/>
    <xf numFmtId="0" fontId="15" fillId="0" borderId="0" xfId="0" applyFont="1"/>
    <xf numFmtId="0" fontId="15" fillId="0" borderId="1" xfId="0" applyFont="1" applyBorder="1" applyAlignment="1">
      <alignment vertical="center" wrapText="1"/>
    </xf>
    <xf numFmtId="0" fontId="15" fillId="0" borderId="0" xfId="0" applyFont="1" applyAlignment="1">
      <alignment vertical="center"/>
    </xf>
    <xf numFmtId="3" fontId="15" fillId="0" borderId="0" xfId="0" applyNumberFormat="1" applyFont="1"/>
    <xf numFmtId="0" fontId="15" fillId="3" borderId="1" xfId="0" applyFont="1" applyFill="1" applyBorder="1"/>
    <xf numFmtId="0" fontId="14" fillId="3" borderId="1" xfId="0" applyFont="1" applyFill="1" applyBorder="1" applyAlignment="1">
      <alignment horizontal="center"/>
    </xf>
    <xf numFmtId="3" fontId="14" fillId="3" borderId="1" xfId="0" applyNumberFormat="1" applyFont="1" applyFill="1" applyBorder="1"/>
    <xf numFmtId="0" fontId="15" fillId="3" borderId="0" xfId="0" applyFont="1" applyFill="1"/>
    <xf numFmtId="0" fontId="16" fillId="0" borderId="1" xfId="0" applyFont="1" applyBorder="1" applyAlignment="1">
      <alignment horizontal="center"/>
    </xf>
    <xf numFmtId="0" fontId="16" fillId="0" borderId="1" xfId="0" applyFont="1" applyBorder="1" applyAlignment="1">
      <alignment horizontal="left"/>
    </xf>
    <xf numFmtId="3" fontId="16" fillId="0" borderId="1" xfId="0" applyNumberFormat="1" applyFont="1" applyBorder="1" applyAlignment="1">
      <alignment horizontal="center"/>
    </xf>
    <xf numFmtId="0" fontId="16" fillId="0" borderId="0" xfId="0" applyFont="1"/>
    <xf numFmtId="0" fontId="16" fillId="0" borderId="1" xfId="0" applyFont="1" applyBorder="1"/>
    <xf numFmtId="3" fontId="15" fillId="0" borderId="3" xfId="0" applyNumberFormat="1" applyFont="1" applyBorder="1" applyAlignment="1">
      <alignment horizontal="center"/>
    </xf>
    <xf numFmtId="3" fontId="16" fillId="0" borderId="3" xfId="0" applyNumberFormat="1" applyFont="1" applyBorder="1" applyAlignment="1">
      <alignment horizontal="center"/>
    </xf>
    <xf numFmtId="0" fontId="7" fillId="0" borderId="0" xfId="0" applyFont="1" applyAlignment="1">
      <alignment horizontal="center"/>
    </xf>
    <xf numFmtId="0" fontId="9"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10" fillId="0" borderId="0" xfId="0" applyFont="1" applyAlignment="1">
      <alignment horizontal="center"/>
    </xf>
    <xf numFmtId="0" fontId="13" fillId="0" borderId="0" xfId="0" applyFont="1" applyAlignment="1">
      <alignment horizontal="center"/>
    </xf>
    <xf numFmtId="0" fontId="1" fillId="0" borderId="0" xfId="0" applyFont="1" applyAlignment="1">
      <alignment horizontal="center"/>
    </xf>
    <xf numFmtId="0" fontId="15" fillId="0" borderId="0" xfId="0" applyFont="1" applyAlignment="1">
      <alignment horizontal="center"/>
    </xf>
    <xf numFmtId="0" fontId="14" fillId="0" borderId="1" xfId="0" applyFont="1" applyBorder="1" applyAlignment="1">
      <alignment horizontal="center" vertical="center"/>
    </xf>
    <xf numFmtId="0" fontId="17" fillId="0" borderId="0" xfId="0" applyFont="1" applyAlignment="1">
      <alignment horizont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cellXfs>
  <cellStyles count="2">
    <cellStyle name="Bình thường" xfId="0" builtinId="0"/>
    <cellStyle name="Dấu phẩy"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220980</xdr:colOff>
      <xdr:row>8</xdr:row>
      <xdr:rowOff>121920</xdr:rowOff>
    </xdr:from>
    <xdr:to>
      <xdr:col>6</xdr:col>
      <xdr:colOff>1172038</xdr:colOff>
      <xdr:row>8</xdr:row>
      <xdr:rowOff>1536315</xdr:rowOff>
    </xdr:to>
    <xdr:pic>
      <xdr:nvPicPr>
        <xdr:cNvPr id="2" name="Picture 1">
          <a:extLst>
            <a:ext uri="{FF2B5EF4-FFF2-40B4-BE49-F238E27FC236}">
              <a16:creationId xmlns:a16="http://schemas.microsoft.com/office/drawing/2014/main" id="{4824D21A-179E-431F-B9EC-67CB10587DCE}"/>
            </a:ext>
          </a:extLst>
        </xdr:cNvPr>
        <xdr:cNvPicPr>
          <a:picLocks noChangeAspect="1"/>
        </xdr:cNvPicPr>
      </xdr:nvPicPr>
      <xdr:blipFill>
        <a:blip xmlns:r="http://schemas.openxmlformats.org/officeDocument/2006/relationships" r:embed="rId1"/>
        <a:stretch>
          <a:fillRect/>
        </a:stretch>
      </xdr:blipFill>
      <xdr:spPr>
        <a:xfrm>
          <a:off x="8275320" y="1874520"/>
          <a:ext cx="951058" cy="1414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236220</xdr:colOff>
      <xdr:row>9</xdr:row>
      <xdr:rowOff>22861</xdr:rowOff>
    </xdr:from>
    <xdr:to>
      <xdr:col>8</xdr:col>
      <xdr:colOff>346034</xdr:colOff>
      <xdr:row>9</xdr:row>
      <xdr:rowOff>922021</xdr:rowOff>
    </xdr:to>
    <xdr:pic>
      <xdr:nvPicPr>
        <xdr:cNvPr id="2" name="Picture 1">
          <a:extLst>
            <a:ext uri="{FF2B5EF4-FFF2-40B4-BE49-F238E27FC236}">
              <a16:creationId xmlns:a16="http://schemas.microsoft.com/office/drawing/2014/main" id="{32297D8A-AECC-45B6-9259-0BEC792C5300}"/>
            </a:ext>
          </a:extLst>
        </xdr:cNvPr>
        <xdr:cNvPicPr>
          <a:picLocks noChangeAspect="1"/>
        </xdr:cNvPicPr>
      </xdr:nvPicPr>
      <xdr:blipFill>
        <a:blip xmlns:r="http://schemas.openxmlformats.org/officeDocument/2006/relationships" r:embed="rId1"/>
        <a:stretch>
          <a:fillRect/>
        </a:stretch>
      </xdr:blipFill>
      <xdr:spPr>
        <a:xfrm>
          <a:off x="8625840" y="2080261"/>
          <a:ext cx="993734" cy="899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182880</xdr:colOff>
      <xdr:row>9</xdr:row>
      <xdr:rowOff>22860</xdr:rowOff>
    </xdr:from>
    <xdr:to>
      <xdr:col>7</xdr:col>
      <xdr:colOff>1173480</xdr:colOff>
      <xdr:row>9</xdr:row>
      <xdr:rowOff>1257300</xdr:rowOff>
    </xdr:to>
    <xdr:pic>
      <xdr:nvPicPr>
        <xdr:cNvPr id="2" name="Picture 1">
          <a:extLst>
            <a:ext uri="{FF2B5EF4-FFF2-40B4-BE49-F238E27FC236}">
              <a16:creationId xmlns:a16="http://schemas.microsoft.com/office/drawing/2014/main" id="{F6D39965-B971-491C-95E3-D2BC60048561}"/>
            </a:ext>
          </a:extLst>
        </xdr:cNvPr>
        <xdr:cNvPicPr>
          <a:picLocks noChangeAspect="1"/>
        </xdr:cNvPicPr>
      </xdr:nvPicPr>
      <xdr:blipFill>
        <a:blip xmlns:r="http://schemas.openxmlformats.org/officeDocument/2006/relationships" r:embed="rId1"/>
        <a:stretch>
          <a:fillRect/>
        </a:stretch>
      </xdr:blipFill>
      <xdr:spPr>
        <a:xfrm>
          <a:off x="8572500" y="1775460"/>
          <a:ext cx="990600" cy="1234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182881</xdr:colOff>
      <xdr:row>16</xdr:row>
      <xdr:rowOff>83819</xdr:rowOff>
    </xdr:from>
    <xdr:to>
      <xdr:col>6</xdr:col>
      <xdr:colOff>1341120</xdr:colOff>
      <xdr:row>16</xdr:row>
      <xdr:rowOff>899160</xdr:rowOff>
    </xdr:to>
    <xdr:pic>
      <xdr:nvPicPr>
        <xdr:cNvPr id="2" name="Picture 1">
          <a:extLst>
            <a:ext uri="{FF2B5EF4-FFF2-40B4-BE49-F238E27FC236}">
              <a16:creationId xmlns:a16="http://schemas.microsoft.com/office/drawing/2014/main" id="{4062C25E-49CE-4390-A92F-A13BE0DDB031}"/>
            </a:ext>
          </a:extLst>
        </xdr:cNvPr>
        <xdr:cNvPicPr>
          <a:picLocks noChangeAspect="1"/>
        </xdr:cNvPicPr>
      </xdr:nvPicPr>
      <xdr:blipFill>
        <a:blip xmlns:r="http://schemas.openxmlformats.org/officeDocument/2006/relationships" r:embed="rId1"/>
        <a:stretch>
          <a:fillRect/>
        </a:stretch>
      </xdr:blipFill>
      <xdr:spPr>
        <a:xfrm>
          <a:off x="7863841" y="6537959"/>
          <a:ext cx="1158239" cy="815341"/>
        </a:xfrm>
        <a:prstGeom prst="rect">
          <a:avLst/>
        </a:prstGeom>
      </xdr:spPr>
    </xdr:pic>
    <xdr:clientData/>
  </xdr:twoCellAnchor>
  <xdr:twoCellAnchor editAs="oneCell">
    <xdr:from>
      <xdr:col>6</xdr:col>
      <xdr:colOff>144780</xdr:colOff>
      <xdr:row>17</xdr:row>
      <xdr:rowOff>60960</xdr:rowOff>
    </xdr:from>
    <xdr:to>
      <xdr:col>6</xdr:col>
      <xdr:colOff>1409864</xdr:colOff>
      <xdr:row>18</xdr:row>
      <xdr:rowOff>129</xdr:rowOff>
    </xdr:to>
    <xdr:pic>
      <xdr:nvPicPr>
        <xdr:cNvPr id="3" name="Picture 2">
          <a:extLst>
            <a:ext uri="{FF2B5EF4-FFF2-40B4-BE49-F238E27FC236}">
              <a16:creationId xmlns:a16="http://schemas.microsoft.com/office/drawing/2014/main" id="{0F3EF68C-B65B-4823-89A3-56868D5BEAAD}"/>
            </a:ext>
          </a:extLst>
        </xdr:cNvPr>
        <xdr:cNvPicPr>
          <a:picLocks noChangeAspect="1"/>
        </xdr:cNvPicPr>
      </xdr:nvPicPr>
      <xdr:blipFill>
        <a:blip xmlns:r="http://schemas.openxmlformats.org/officeDocument/2006/relationships" r:embed="rId2"/>
        <a:stretch>
          <a:fillRect/>
        </a:stretch>
      </xdr:blipFill>
      <xdr:spPr>
        <a:xfrm>
          <a:off x="7825740" y="7498080"/>
          <a:ext cx="1265084" cy="891669"/>
        </a:xfrm>
        <a:prstGeom prst="rect">
          <a:avLst/>
        </a:prstGeom>
      </xdr:spPr>
    </xdr:pic>
    <xdr:clientData/>
  </xdr:twoCellAnchor>
  <xdr:twoCellAnchor editAs="oneCell">
    <xdr:from>
      <xdr:col>6</xdr:col>
      <xdr:colOff>53340</xdr:colOff>
      <xdr:row>9</xdr:row>
      <xdr:rowOff>693420</xdr:rowOff>
    </xdr:from>
    <xdr:to>
      <xdr:col>6</xdr:col>
      <xdr:colOff>1783080</xdr:colOff>
      <xdr:row>10</xdr:row>
      <xdr:rowOff>394875</xdr:rowOff>
    </xdr:to>
    <xdr:pic>
      <xdr:nvPicPr>
        <xdr:cNvPr id="4" name="Picture 3">
          <a:extLst>
            <a:ext uri="{FF2B5EF4-FFF2-40B4-BE49-F238E27FC236}">
              <a16:creationId xmlns:a16="http://schemas.microsoft.com/office/drawing/2014/main" id="{CF9A7A6B-6774-4B11-B7C8-FA572DBAAF91}"/>
            </a:ext>
          </a:extLst>
        </xdr:cNvPr>
        <xdr:cNvPicPr>
          <a:picLocks noChangeAspect="1"/>
        </xdr:cNvPicPr>
      </xdr:nvPicPr>
      <xdr:blipFill>
        <a:blip xmlns:r="http://schemas.openxmlformats.org/officeDocument/2006/relationships" r:embed="rId3"/>
        <a:stretch>
          <a:fillRect/>
        </a:stretch>
      </xdr:blipFill>
      <xdr:spPr>
        <a:xfrm>
          <a:off x="7734300" y="2446020"/>
          <a:ext cx="1729740" cy="1835055"/>
        </a:xfrm>
        <a:prstGeom prst="rect">
          <a:avLst/>
        </a:prstGeom>
      </xdr:spPr>
    </xdr:pic>
    <xdr:clientData/>
  </xdr:twoCellAnchor>
  <xdr:twoCellAnchor editAs="oneCell">
    <xdr:from>
      <xdr:col>6</xdr:col>
      <xdr:colOff>266700</xdr:colOff>
      <xdr:row>13</xdr:row>
      <xdr:rowOff>121920</xdr:rowOff>
    </xdr:from>
    <xdr:to>
      <xdr:col>6</xdr:col>
      <xdr:colOff>1546971</xdr:colOff>
      <xdr:row>13</xdr:row>
      <xdr:rowOff>1201006</xdr:rowOff>
    </xdr:to>
    <xdr:pic>
      <xdr:nvPicPr>
        <xdr:cNvPr id="5" name="Picture 4">
          <a:extLst>
            <a:ext uri="{FF2B5EF4-FFF2-40B4-BE49-F238E27FC236}">
              <a16:creationId xmlns:a16="http://schemas.microsoft.com/office/drawing/2014/main" id="{295E8216-A227-4E1B-9508-0FE550BE212F}"/>
            </a:ext>
          </a:extLst>
        </xdr:cNvPr>
        <xdr:cNvPicPr>
          <a:picLocks noChangeAspect="1"/>
        </xdr:cNvPicPr>
      </xdr:nvPicPr>
      <xdr:blipFill>
        <a:blip xmlns:r="http://schemas.openxmlformats.org/officeDocument/2006/relationships" r:embed="rId4"/>
        <a:stretch>
          <a:fillRect/>
        </a:stretch>
      </xdr:blipFill>
      <xdr:spPr>
        <a:xfrm>
          <a:off x="7947660" y="5875020"/>
          <a:ext cx="1280271" cy="10790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xdr:colOff>
      <xdr:row>9</xdr:row>
      <xdr:rowOff>541020</xdr:rowOff>
    </xdr:from>
    <xdr:to>
      <xdr:col>6</xdr:col>
      <xdr:colOff>1752600</xdr:colOff>
      <xdr:row>10</xdr:row>
      <xdr:rowOff>242475</xdr:rowOff>
    </xdr:to>
    <xdr:pic>
      <xdr:nvPicPr>
        <xdr:cNvPr id="2" name="Picture 1">
          <a:extLst>
            <a:ext uri="{FF2B5EF4-FFF2-40B4-BE49-F238E27FC236}">
              <a16:creationId xmlns:a16="http://schemas.microsoft.com/office/drawing/2014/main" id="{ABB599CF-BA5F-433E-82C6-300FCC019A4D}"/>
            </a:ext>
          </a:extLst>
        </xdr:cNvPr>
        <xdr:cNvPicPr>
          <a:picLocks noChangeAspect="1"/>
        </xdr:cNvPicPr>
      </xdr:nvPicPr>
      <xdr:blipFill>
        <a:blip xmlns:r="http://schemas.openxmlformats.org/officeDocument/2006/relationships" r:embed="rId1"/>
        <a:stretch>
          <a:fillRect/>
        </a:stretch>
      </xdr:blipFill>
      <xdr:spPr>
        <a:xfrm>
          <a:off x="7703820" y="2293620"/>
          <a:ext cx="1729740" cy="1835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3.8"/>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6"/>
  <sheetViews>
    <sheetView workbookViewId="0">
      <selection activeCell="E10" sqref="E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+'7.chằm cáy Hua Na'!A1:G1</f>
        <v>PHỤ LỤC</v>
      </c>
      <c r="B1" s="67"/>
      <c r="C1" s="67"/>
      <c r="D1" s="67"/>
      <c r="E1" s="67"/>
      <c r="F1" s="67"/>
      <c r="G1" s="67"/>
    </row>
    <row r="2" spans="1:7">
      <c r="A2" s="66" t="str">
        <f>+'7.chằm cáy Hua Na'!A2:G2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f>+F7+F8</f>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12</v>
      </c>
      <c r="E10" s="5">
        <v>550000</v>
      </c>
      <c r="F10" s="5">
        <f>D10*E10</f>
        <v>6600000</v>
      </c>
      <c r="G10" s="3"/>
    </row>
    <row r="11" spans="1:7" ht="100.8">
      <c r="A11" s="3">
        <v>2</v>
      </c>
      <c r="B11" s="18" t="s">
        <v>71</v>
      </c>
      <c r="C11" s="3" t="s">
        <v>15</v>
      </c>
      <c r="D11" s="3">
        <v>12</v>
      </c>
      <c r="E11" s="5">
        <v>500000</v>
      </c>
      <c r="F11" s="5">
        <f t="shared" ref="F11:F21" si="0">D11*E11</f>
        <v>6000000</v>
      </c>
      <c r="G11" s="3"/>
    </row>
    <row r="12" spans="1:7" ht="16.8">
      <c r="A12" s="3">
        <v>3</v>
      </c>
      <c r="B12" s="13" t="s">
        <v>36</v>
      </c>
      <c r="C12" s="3" t="s">
        <v>15</v>
      </c>
      <c r="D12" s="3">
        <v>10</v>
      </c>
      <c r="E12" s="5">
        <v>980000</v>
      </c>
      <c r="F12" s="5">
        <f t="shared" si="0"/>
        <v>9800000</v>
      </c>
      <c r="G12" s="3"/>
    </row>
    <row r="13" spans="1:7" ht="16.8">
      <c r="A13" s="3">
        <v>4</v>
      </c>
      <c r="B13" s="13" t="s">
        <v>37</v>
      </c>
      <c r="C13" s="3" t="s">
        <v>16</v>
      </c>
      <c r="D13" s="3">
        <v>10</v>
      </c>
      <c r="E13" s="5">
        <v>220000</v>
      </c>
      <c r="F13" s="5">
        <f t="shared" si="0"/>
        <v>2200000</v>
      </c>
      <c r="G13" s="3"/>
    </row>
    <row r="14" spans="1:7" ht="16.8">
      <c r="A14" s="3">
        <v>5</v>
      </c>
      <c r="B14" s="13" t="s">
        <v>38</v>
      </c>
      <c r="C14" s="3" t="s">
        <v>15</v>
      </c>
      <c r="D14" s="3">
        <v>10</v>
      </c>
      <c r="E14" s="5">
        <v>180000</v>
      </c>
      <c r="F14" s="5">
        <f t="shared" si="0"/>
        <v>1800000</v>
      </c>
      <c r="G14" s="3"/>
    </row>
    <row r="15" spans="1:7" ht="16.8">
      <c r="A15" s="3">
        <v>6</v>
      </c>
      <c r="B15" s="13" t="s">
        <v>17</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3">
        <v>10</v>
      </c>
      <c r="E17" s="5">
        <v>90000</v>
      </c>
      <c r="F17" s="5">
        <f t="shared" si="0"/>
        <v>900000</v>
      </c>
      <c r="G17" s="3"/>
    </row>
    <row r="18" spans="1:11" ht="16.8">
      <c r="A18" s="3">
        <v>9</v>
      </c>
      <c r="B18" s="13" t="s">
        <v>74</v>
      </c>
      <c r="C18" s="3" t="s">
        <v>15</v>
      </c>
      <c r="D18" s="3">
        <v>10</v>
      </c>
      <c r="E18" s="5">
        <v>450000</v>
      </c>
      <c r="F18" s="5">
        <f t="shared" si="0"/>
        <v>4500000</v>
      </c>
      <c r="G18" s="3"/>
    </row>
    <row r="19" spans="1:11" ht="16.8">
      <c r="A19" s="3">
        <v>10</v>
      </c>
      <c r="B19" s="13" t="s">
        <v>28</v>
      </c>
      <c r="C19" s="3" t="s">
        <v>15</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75</v>
      </c>
      <c r="C21" s="3" t="s">
        <v>15</v>
      </c>
      <c r="D21" s="3">
        <v>1</v>
      </c>
      <c r="E21" s="5">
        <v>11850000</v>
      </c>
      <c r="F21" s="5">
        <f t="shared" si="0"/>
        <v>11850000</v>
      </c>
      <c r="G21" s="3"/>
    </row>
    <row r="22" spans="1:11" ht="16.8">
      <c r="A22" s="2"/>
      <c r="B22" s="7" t="s">
        <v>21</v>
      </c>
      <c r="C22" s="7"/>
      <c r="D22" s="7">
        <f>SUM(D10:D21)</f>
        <v>115</v>
      </c>
      <c r="E22" s="7"/>
      <c r="F22" s="15">
        <f>SUM(F7:F21)</f>
        <v>73450000</v>
      </c>
      <c r="G22" s="8"/>
    </row>
    <row r="23" spans="1:11">
      <c r="A23" s="8"/>
      <c r="B23" s="8"/>
      <c r="C23" s="8"/>
      <c r="D23" s="8"/>
      <c r="E23" s="8"/>
      <c r="F23" s="8"/>
      <c r="G23" s="8"/>
    </row>
    <row r="24" spans="1:11">
      <c r="A24" s="8"/>
      <c r="B24" s="8"/>
      <c r="C24" s="8"/>
      <c r="D24" s="8"/>
      <c r="E24" s="8"/>
      <c r="F24" s="8"/>
      <c r="G24" s="8"/>
      <c r="K24" s="1"/>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6"/>
  <sheetViews>
    <sheetView workbookViewId="0">
      <selection activeCell="D10" sqref="D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+'8.bản khì Ta HUa'!A1:G1</f>
        <v>PHỤ LỤC</v>
      </c>
      <c r="B1" s="67"/>
      <c r="C1" s="67"/>
      <c r="D1" s="67"/>
      <c r="E1" s="67"/>
      <c r="F1" s="67"/>
      <c r="G1" s="67"/>
    </row>
    <row r="2" spans="1:7">
      <c r="A2" s="66" t="str">
        <f>+'8.bản khì Ta HUa'!A2:G2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f>+F7+F8</f>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12</v>
      </c>
      <c r="E10" s="5">
        <v>550000</v>
      </c>
      <c r="F10" s="5">
        <f>D10*E10</f>
        <v>6600000</v>
      </c>
      <c r="G10" s="3"/>
    </row>
    <row r="11" spans="1:7" ht="100.8">
      <c r="A11" s="3">
        <v>2</v>
      </c>
      <c r="B11" s="18" t="s">
        <v>71</v>
      </c>
      <c r="C11" s="3" t="s">
        <v>15</v>
      </c>
      <c r="D11" s="3">
        <v>12</v>
      </c>
      <c r="E11" s="5">
        <v>500000</v>
      </c>
      <c r="F11" s="5">
        <f t="shared" ref="F11:F21" si="0">D11*E11</f>
        <v>6000000</v>
      </c>
      <c r="G11" s="3"/>
    </row>
    <row r="12" spans="1:7" ht="16.8">
      <c r="A12" s="3">
        <v>3</v>
      </c>
      <c r="B12" s="13" t="s">
        <v>36</v>
      </c>
      <c r="C12" s="3" t="s">
        <v>15</v>
      </c>
      <c r="D12" s="3">
        <v>10</v>
      </c>
      <c r="E12" s="5">
        <v>980000</v>
      </c>
      <c r="F12" s="5">
        <f t="shared" si="0"/>
        <v>9800000</v>
      </c>
      <c r="G12" s="3"/>
    </row>
    <row r="13" spans="1:7" ht="16.8">
      <c r="A13" s="3">
        <v>4</v>
      </c>
      <c r="B13" s="13" t="s">
        <v>37</v>
      </c>
      <c r="C13" s="3" t="s">
        <v>16</v>
      </c>
      <c r="D13" s="3">
        <v>10</v>
      </c>
      <c r="E13" s="5">
        <v>220000</v>
      </c>
      <c r="F13" s="5">
        <f t="shared" si="0"/>
        <v>2200000</v>
      </c>
      <c r="G13" s="3"/>
    </row>
    <row r="14" spans="1:7" ht="16.8">
      <c r="A14" s="3">
        <v>5</v>
      </c>
      <c r="B14" s="13" t="s">
        <v>38</v>
      </c>
      <c r="C14" s="3" t="s">
        <v>15</v>
      </c>
      <c r="D14" s="3">
        <v>10</v>
      </c>
      <c r="E14" s="5">
        <v>180000</v>
      </c>
      <c r="F14" s="5">
        <f t="shared" si="0"/>
        <v>1800000</v>
      </c>
      <c r="G14" s="3"/>
    </row>
    <row r="15" spans="1:7" ht="16.8">
      <c r="A15" s="3">
        <v>6</v>
      </c>
      <c r="B15" s="13" t="s">
        <v>17</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3">
        <v>10</v>
      </c>
      <c r="E17" s="5">
        <v>90000</v>
      </c>
      <c r="F17" s="5">
        <f t="shared" si="0"/>
        <v>900000</v>
      </c>
      <c r="G17" s="3"/>
    </row>
    <row r="18" spans="1:11" ht="16.8">
      <c r="A18" s="3">
        <v>9</v>
      </c>
      <c r="B18" s="13" t="s">
        <v>27</v>
      </c>
      <c r="C18" s="3" t="s">
        <v>15</v>
      </c>
      <c r="D18" s="3">
        <v>10</v>
      </c>
      <c r="E18" s="5">
        <v>450000</v>
      </c>
      <c r="F18" s="5">
        <f t="shared" si="0"/>
        <v>4500000</v>
      </c>
      <c r="G18" s="3"/>
    </row>
    <row r="19" spans="1:11" ht="16.8">
      <c r="A19" s="3">
        <v>10</v>
      </c>
      <c r="B19" s="13" t="s">
        <v>28</v>
      </c>
      <c r="C19" s="3" t="s">
        <v>15</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22</v>
      </c>
      <c r="C21" s="3" t="s">
        <v>15</v>
      </c>
      <c r="D21" s="3">
        <v>1</v>
      </c>
      <c r="E21" s="5">
        <v>11850000</v>
      </c>
      <c r="F21" s="5">
        <f t="shared" si="0"/>
        <v>11850000</v>
      </c>
      <c r="G21" s="3"/>
    </row>
    <row r="22" spans="1:11" ht="16.8">
      <c r="A22" s="2"/>
      <c r="B22" s="7" t="s">
        <v>21</v>
      </c>
      <c r="C22" s="7"/>
      <c r="D22" s="7">
        <f>SUM(D10:D21)</f>
        <v>115</v>
      </c>
      <c r="E22" s="7"/>
      <c r="F22" s="15">
        <f>SUM(F7:F21)</f>
        <v>73450000</v>
      </c>
      <c r="G22" s="8"/>
    </row>
    <row r="23" spans="1:11">
      <c r="A23" s="8"/>
      <c r="B23" s="8"/>
      <c r="C23" s="8"/>
      <c r="D23" s="8"/>
      <c r="E23" s="8"/>
      <c r="F23" s="8"/>
      <c r="G23" s="8"/>
    </row>
    <row r="24" spans="1:11">
      <c r="A24" s="8"/>
      <c r="B24" s="8"/>
      <c r="C24" s="8"/>
      <c r="D24" s="8"/>
      <c r="E24" s="8"/>
      <c r="F24" s="8"/>
      <c r="G24" s="8"/>
      <c r="K24" s="1"/>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workbookViewId="0">
      <selection activeCell="G10" sqref="G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+'9.nà é - Mương Kim'!A1:G1</f>
        <v>PHỤ LỤC</v>
      </c>
      <c r="B1" s="67"/>
      <c r="C1" s="67"/>
      <c r="D1" s="67"/>
      <c r="E1" s="67"/>
      <c r="F1" s="67"/>
      <c r="G1" s="67"/>
    </row>
    <row r="2" spans="1:7">
      <c r="A2" s="66" t="str">
        <f>+'9.nà é - Mương Kim'!A2:G2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12</v>
      </c>
      <c r="E10" s="5">
        <v>550000</v>
      </c>
      <c r="F10" s="5">
        <f>D10*E10</f>
        <v>6600000</v>
      </c>
      <c r="G10" s="3"/>
    </row>
    <row r="11" spans="1:7" ht="100.8">
      <c r="A11" s="3">
        <v>2</v>
      </c>
      <c r="B11" s="18" t="s">
        <v>71</v>
      </c>
      <c r="C11" s="3" t="s">
        <v>15</v>
      </c>
      <c r="D11" s="3">
        <v>12</v>
      </c>
      <c r="E11" s="5">
        <v>500000</v>
      </c>
      <c r="F11" s="5">
        <f t="shared" ref="F11:F21" si="0">D11*E11</f>
        <v>6000000</v>
      </c>
      <c r="G11" s="3"/>
    </row>
    <row r="12" spans="1:7" ht="16.8">
      <c r="A12" s="3">
        <v>3</v>
      </c>
      <c r="B12" s="13" t="s">
        <v>36</v>
      </c>
      <c r="C12" s="3" t="s">
        <v>15</v>
      </c>
      <c r="D12" s="3">
        <v>10</v>
      </c>
      <c r="E12" s="5">
        <v>980000</v>
      </c>
      <c r="F12" s="5">
        <f t="shared" si="0"/>
        <v>9800000</v>
      </c>
      <c r="G12" s="3"/>
    </row>
    <row r="13" spans="1:7" ht="16.8">
      <c r="A13" s="3">
        <v>4</v>
      </c>
      <c r="B13" s="13" t="s">
        <v>37</v>
      </c>
      <c r="C13" s="3" t="s">
        <v>16</v>
      </c>
      <c r="D13" s="3">
        <v>10</v>
      </c>
      <c r="E13" s="5">
        <v>220000</v>
      </c>
      <c r="F13" s="5">
        <f t="shared" si="0"/>
        <v>2200000</v>
      </c>
      <c r="G13" s="3"/>
    </row>
    <row r="14" spans="1:7" ht="16.8">
      <c r="A14" s="3">
        <v>5</v>
      </c>
      <c r="B14" s="13" t="s">
        <v>38</v>
      </c>
      <c r="C14" s="3" t="s">
        <v>15</v>
      </c>
      <c r="D14" s="3">
        <v>10</v>
      </c>
      <c r="E14" s="5">
        <v>180000</v>
      </c>
      <c r="F14" s="5">
        <f t="shared" si="0"/>
        <v>1800000</v>
      </c>
      <c r="G14" s="3"/>
    </row>
    <row r="15" spans="1:7" ht="16.8">
      <c r="A15" s="3">
        <v>6</v>
      </c>
      <c r="B15" s="13" t="s">
        <v>17</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3">
        <v>10</v>
      </c>
      <c r="E17" s="5">
        <v>90000</v>
      </c>
      <c r="F17" s="5">
        <f t="shared" si="0"/>
        <v>900000</v>
      </c>
      <c r="G17" s="3"/>
    </row>
    <row r="18" spans="1:11" ht="16.8">
      <c r="A18" s="3">
        <v>9</v>
      </c>
      <c r="B18" s="13" t="s">
        <v>27</v>
      </c>
      <c r="C18" s="3" t="s">
        <v>15</v>
      </c>
      <c r="D18" s="3">
        <v>10</v>
      </c>
      <c r="E18" s="5">
        <v>450000</v>
      </c>
      <c r="F18" s="5">
        <f t="shared" si="0"/>
        <v>4500000</v>
      </c>
      <c r="G18" s="3"/>
    </row>
    <row r="19" spans="1:11" ht="16.8">
      <c r="A19" s="3">
        <v>10</v>
      </c>
      <c r="B19" s="13" t="s">
        <v>28</v>
      </c>
      <c r="C19" s="3" t="s">
        <v>29</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22</v>
      </c>
      <c r="C21" s="3" t="s">
        <v>15</v>
      </c>
      <c r="D21" s="3">
        <v>1</v>
      </c>
      <c r="E21" s="5">
        <v>11850000</v>
      </c>
      <c r="F21" s="5">
        <f t="shared" si="0"/>
        <v>11850000</v>
      </c>
      <c r="G21" s="3"/>
    </row>
    <row r="22" spans="1:11" ht="16.8">
      <c r="A22" s="2"/>
      <c r="B22" s="7" t="s">
        <v>21</v>
      </c>
      <c r="C22" s="7"/>
      <c r="D22" s="7">
        <f>SUM(D10:D21)</f>
        <v>115</v>
      </c>
      <c r="E22" s="7"/>
      <c r="F22" s="15">
        <f>SUM(F7:F21)</f>
        <v>73450000</v>
      </c>
      <c r="G22" s="8"/>
    </row>
    <row r="23" spans="1:11">
      <c r="A23" s="8"/>
      <c r="B23" s="8"/>
      <c r="C23" s="8"/>
      <c r="D23" s="8"/>
      <c r="E23" s="8"/>
      <c r="F23" s="8"/>
      <c r="G23" s="8"/>
    </row>
    <row r="24" spans="1:11">
      <c r="A24" s="8"/>
      <c r="B24" s="8"/>
      <c r="C24" s="8"/>
      <c r="D24" s="8"/>
      <c r="E24" s="8"/>
      <c r="F24" s="8"/>
      <c r="G24" s="8"/>
      <c r="K24" s="1"/>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6"/>
  <sheetViews>
    <sheetView workbookViewId="0">
      <selection activeCell="E10" sqref="E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+'11.bản là 1 - Muong Kim'!A1</f>
        <v>PHỤ LỤC</v>
      </c>
      <c r="B1" s="67"/>
      <c r="C1" s="67"/>
      <c r="D1" s="67"/>
      <c r="E1" s="67"/>
      <c r="F1" s="67"/>
      <c r="G1" s="67"/>
    </row>
    <row r="2" spans="1:7">
      <c r="A2" s="66" t="str">
        <f>+'11.bản là 1 - Muong Kim'!A2:G2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13</v>
      </c>
      <c r="E10" s="5">
        <v>550000</v>
      </c>
      <c r="F10" s="5">
        <f>D10*E10</f>
        <v>7150000</v>
      </c>
      <c r="G10" s="3"/>
    </row>
    <row r="11" spans="1:7" ht="100.8">
      <c r="A11" s="3">
        <v>2</v>
      </c>
      <c r="B11" s="18" t="s">
        <v>71</v>
      </c>
      <c r="C11" s="3" t="s">
        <v>15</v>
      </c>
      <c r="D11" s="3">
        <v>13</v>
      </c>
      <c r="E11" s="5">
        <v>500000</v>
      </c>
      <c r="F11" s="5">
        <f t="shared" ref="F11:F21" si="0">D11*E11</f>
        <v>6500000</v>
      </c>
      <c r="G11" s="3"/>
    </row>
    <row r="12" spans="1:7" ht="16.8">
      <c r="A12" s="3">
        <v>3</v>
      </c>
      <c r="B12" s="13" t="s">
        <v>36</v>
      </c>
      <c r="C12" s="3" t="s">
        <v>15</v>
      </c>
      <c r="D12" s="3">
        <v>10</v>
      </c>
      <c r="E12" s="5">
        <v>980000</v>
      </c>
      <c r="F12" s="5">
        <f t="shared" si="0"/>
        <v>9800000</v>
      </c>
      <c r="G12" s="3"/>
    </row>
    <row r="13" spans="1:7" ht="16.8">
      <c r="A13" s="3">
        <v>4</v>
      </c>
      <c r="B13" s="13" t="s">
        <v>37</v>
      </c>
      <c r="C13" s="3" t="s">
        <v>16</v>
      </c>
      <c r="D13" s="3">
        <v>10</v>
      </c>
      <c r="E13" s="5">
        <v>220000</v>
      </c>
      <c r="F13" s="5">
        <f t="shared" si="0"/>
        <v>2200000</v>
      </c>
      <c r="G13" s="3"/>
    </row>
    <row r="14" spans="1:7" ht="16.8">
      <c r="A14" s="3">
        <v>5</v>
      </c>
      <c r="B14" s="13" t="s">
        <v>38</v>
      </c>
      <c r="C14" s="3" t="s">
        <v>15</v>
      </c>
      <c r="D14" s="3">
        <v>10</v>
      </c>
      <c r="E14" s="5">
        <v>180000</v>
      </c>
      <c r="F14" s="5">
        <f t="shared" si="0"/>
        <v>1800000</v>
      </c>
      <c r="G14" s="3"/>
    </row>
    <row r="15" spans="1:7" ht="16.8">
      <c r="A15" s="3">
        <v>6</v>
      </c>
      <c r="B15" s="13" t="s">
        <v>17</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3">
        <v>10</v>
      </c>
      <c r="E17" s="5">
        <v>90000</v>
      </c>
      <c r="F17" s="5">
        <f t="shared" si="0"/>
        <v>900000</v>
      </c>
      <c r="G17" s="3"/>
    </row>
    <row r="18" spans="1:11" ht="16.8">
      <c r="A18" s="3">
        <v>9</v>
      </c>
      <c r="B18" s="13" t="s">
        <v>27</v>
      </c>
      <c r="C18" s="3" t="s">
        <v>15</v>
      </c>
      <c r="D18" s="3">
        <v>10</v>
      </c>
      <c r="E18" s="5">
        <v>450000</v>
      </c>
      <c r="F18" s="5">
        <f t="shared" si="0"/>
        <v>4500000</v>
      </c>
      <c r="G18" s="3"/>
    </row>
    <row r="19" spans="1:11" ht="16.8">
      <c r="A19" s="3">
        <v>10</v>
      </c>
      <c r="B19" s="13" t="s">
        <v>28</v>
      </c>
      <c r="C19" s="3" t="s">
        <v>29</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22</v>
      </c>
      <c r="C21" s="3" t="s">
        <v>15</v>
      </c>
      <c r="D21" s="3">
        <v>1</v>
      </c>
      <c r="E21" s="5">
        <v>11850000</v>
      </c>
      <c r="F21" s="5">
        <f t="shared" si="0"/>
        <v>11850000</v>
      </c>
      <c r="G21" s="3"/>
    </row>
    <row r="22" spans="1:11" ht="16.8">
      <c r="A22" s="2"/>
      <c r="B22" s="7" t="s">
        <v>21</v>
      </c>
      <c r="C22" s="7"/>
      <c r="D22" s="7">
        <f>SUM(D10:D21)</f>
        <v>117</v>
      </c>
      <c r="E22" s="7" t="s">
        <v>76</v>
      </c>
      <c r="F22" s="15">
        <f>SUM(F7:F21)</f>
        <v>74500000</v>
      </c>
      <c r="G22" s="8"/>
    </row>
    <row r="23" spans="1:11">
      <c r="A23" s="8"/>
      <c r="B23" s="8"/>
      <c r="C23" s="8"/>
      <c r="D23" s="8"/>
      <c r="E23" s="8"/>
      <c r="F23" s="8"/>
      <c r="G23" s="8"/>
    </row>
    <row r="24" spans="1:11">
      <c r="A24" s="8"/>
      <c r="B24" s="8"/>
      <c r="C24" s="8"/>
      <c r="D24" s="8"/>
      <c r="E24" s="8"/>
      <c r="F24" s="8"/>
      <c r="G24" s="8"/>
      <c r="K24" s="1"/>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5"/>
  <sheetViews>
    <sheetView workbookViewId="0">
      <selection sqref="A1:G1"/>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+'10.bản là 2 Muong Kim'!A1:G1</f>
        <v>PHỤ LỤC</v>
      </c>
      <c r="B1" s="67"/>
      <c r="C1" s="67"/>
      <c r="D1" s="67"/>
      <c r="E1" s="67"/>
      <c r="F1" s="67"/>
      <c r="G1" s="67"/>
    </row>
    <row r="2" spans="1:7">
      <c r="A2" s="72" t="str">
        <f>+'10.bản là 2 Muong Kim'!A2:G2</f>
        <v>(Kèm theo Báo cáo thẩm định số        /BC-TCKH ngày    tháng 10 năm 2024 của Phòng Tài chính - Kế hoạch huyện Than Uyên)</v>
      </c>
      <c r="B2" s="72"/>
      <c r="C2" s="72"/>
      <c r="D2" s="72"/>
      <c r="E2" s="72"/>
      <c r="F2" s="72"/>
      <c r="G2" s="72"/>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11</v>
      </c>
      <c r="E10" s="5">
        <v>550000</v>
      </c>
      <c r="F10" s="5">
        <f>D10*E10</f>
        <v>6050000</v>
      </c>
      <c r="G10" s="3"/>
    </row>
    <row r="11" spans="1:7" ht="100.8">
      <c r="A11" s="3">
        <v>2</v>
      </c>
      <c r="B11" s="18" t="s">
        <v>71</v>
      </c>
      <c r="C11" s="3" t="s">
        <v>15</v>
      </c>
      <c r="D11" s="3">
        <v>11</v>
      </c>
      <c r="E11" s="5">
        <v>500000</v>
      </c>
      <c r="F11" s="5">
        <f t="shared" ref="F11:F20" si="0">D11*E11</f>
        <v>5500000</v>
      </c>
      <c r="G11" s="3"/>
    </row>
    <row r="12" spans="1:7" ht="16.8">
      <c r="A12" s="3">
        <v>3</v>
      </c>
      <c r="B12" s="13" t="s">
        <v>37</v>
      </c>
      <c r="C12" s="3" t="s">
        <v>16</v>
      </c>
      <c r="D12" s="3">
        <v>10</v>
      </c>
      <c r="E12" s="5">
        <v>220000</v>
      </c>
      <c r="F12" s="5">
        <f t="shared" si="0"/>
        <v>2200000</v>
      </c>
      <c r="G12" s="3"/>
    </row>
    <row r="13" spans="1:7" ht="16.8">
      <c r="A13" s="3">
        <v>4</v>
      </c>
      <c r="B13" s="13" t="s">
        <v>38</v>
      </c>
      <c r="C13" s="3" t="s">
        <v>15</v>
      </c>
      <c r="D13" s="3">
        <v>10</v>
      </c>
      <c r="E13" s="5">
        <v>180000</v>
      </c>
      <c r="F13" s="5">
        <f t="shared" si="0"/>
        <v>1800000</v>
      </c>
      <c r="G13" s="3"/>
    </row>
    <row r="14" spans="1:7" ht="16.8">
      <c r="A14" s="3">
        <v>5</v>
      </c>
      <c r="B14" s="13" t="s">
        <v>17</v>
      </c>
      <c r="C14" s="3" t="s">
        <v>15</v>
      </c>
      <c r="D14" s="3">
        <v>10</v>
      </c>
      <c r="E14" s="5">
        <v>220000</v>
      </c>
      <c r="F14" s="5">
        <f t="shared" si="0"/>
        <v>2200000</v>
      </c>
      <c r="G14" s="3"/>
    </row>
    <row r="15" spans="1:7" ht="16.8">
      <c r="A15" s="3">
        <v>6</v>
      </c>
      <c r="B15" s="13" t="s">
        <v>26</v>
      </c>
      <c r="C15" s="3" t="s">
        <v>15</v>
      </c>
      <c r="D15" s="5">
        <v>10</v>
      </c>
      <c r="E15" s="5">
        <v>150000</v>
      </c>
      <c r="F15" s="5">
        <f t="shared" si="0"/>
        <v>1500000</v>
      </c>
      <c r="G15" s="3"/>
    </row>
    <row r="16" spans="1:7" ht="16.8">
      <c r="A16" s="3">
        <v>8</v>
      </c>
      <c r="B16" s="13" t="s">
        <v>27</v>
      </c>
      <c r="C16" s="3" t="s">
        <v>15</v>
      </c>
      <c r="D16" s="3">
        <v>10</v>
      </c>
      <c r="E16" s="5">
        <v>450000</v>
      </c>
      <c r="F16" s="5">
        <f t="shared" si="0"/>
        <v>4500000</v>
      </c>
      <c r="G16" s="3"/>
    </row>
    <row r="17" spans="1:11" ht="16.8">
      <c r="A17" s="3">
        <v>9</v>
      </c>
      <c r="B17" s="13" t="s">
        <v>28</v>
      </c>
      <c r="C17" s="3" t="s">
        <v>29</v>
      </c>
      <c r="D17" s="3">
        <v>10</v>
      </c>
      <c r="E17" s="5">
        <v>550000</v>
      </c>
      <c r="F17" s="5">
        <f t="shared" si="0"/>
        <v>5500000</v>
      </c>
      <c r="G17" s="3"/>
    </row>
    <row r="18" spans="1:11" ht="16.8">
      <c r="A18" s="3">
        <v>10</v>
      </c>
      <c r="B18" s="13" t="s">
        <v>30</v>
      </c>
      <c r="C18" s="3" t="s">
        <v>15</v>
      </c>
      <c r="D18" s="3">
        <v>10</v>
      </c>
      <c r="E18" s="5">
        <v>1600000</v>
      </c>
      <c r="F18" s="5">
        <f t="shared" si="0"/>
        <v>16000000</v>
      </c>
      <c r="G18" s="3"/>
    </row>
    <row r="19" spans="1:11" ht="16.8">
      <c r="A19" s="3">
        <v>12</v>
      </c>
      <c r="B19" s="13" t="s">
        <v>39</v>
      </c>
      <c r="C19" s="3" t="s">
        <v>15</v>
      </c>
      <c r="D19" s="3">
        <v>5</v>
      </c>
      <c r="E19" s="5">
        <v>2500000</v>
      </c>
      <c r="F19" s="5">
        <f t="shared" si="0"/>
        <v>12500000</v>
      </c>
      <c r="G19" s="3"/>
    </row>
    <row r="20" spans="1:11" ht="16.8">
      <c r="A20" s="3">
        <v>13</v>
      </c>
      <c r="B20" s="13" t="s">
        <v>22</v>
      </c>
      <c r="C20" s="3" t="s">
        <v>15</v>
      </c>
      <c r="D20" s="3">
        <v>1</v>
      </c>
      <c r="E20" s="5">
        <v>11850000</v>
      </c>
      <c r="F20" s="5">
        <f t="shared" si="0"/>
        <v>11850000</v>
      </c>
      <c r="G20" s="3"/>
    </row>
    <row r="21" spans="1:11" ht="16.8">
      <c r="A21" s="2"/>
      <c r="B21" s="7" t="s">
        <v>21</v>
      </c>
      <c r="C21" s="7"/>
      <c r="D21" s="7">
        <f>SUM(D10:D20)</f>
        <v>98</v>
      </c>
      <c r="E21" s="7"/>
      <c r="F21" s="15">
        <f>SUM(F7:F20)</f>
        <v>74200000</v>
      </c>
      <c r="G21" s="8"/>
    </row>
    <row r="22" spans="1:11">
      <c r="A22" s="8"/>
      <c r="B22" s="8"/>
      <c r="C22" s="8"/>
      <c r="D22" s="8"/>
      <c r="E22" s="8"/>
      <c r="F22" s="8"/>
      <c r="G22" s="8"/>
    </row>
    <row r="23" spans="1:11">
      <c r="A23" s="8"/>
      <c r="B23" s="8"/>
      <c r="C23" s="8"/>
      <c r="D23" s="8"/>
      <c r="E23" s="8"/>
      <c r="F23" s="8"/>
      <c r="G23" s="8"/>
    </row>
    <row r="24" spans="1:11">
      <c r="A24" s="8"/>
      <c r="B24" s="8"/>
      <c r="C24" s="8"/>
      <c r="D24" s="8"/>
      <c r="E24" s="8"/>
      <c r="F24" s="8"/>
      <c r="G24" s="8"/>
    </row>
    <row r="25" spans="1:11">
      <c r="A25" s="8"/>
      <c r="B25" s="8"/>
      <c r="C25" s="8"/>
      <c r="D25" s="8"/>
      <c r="E25" s="8"/>
      <c r="F25" s="8"/>
      <c r="G25" s="8"/>
      <c r="K25" s="1"/>
    </row>
  </sheetData>
  <mergeCells count="2">
    <mergeCell ref="A1:G1"/>
    <mergeCell ref="A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6"/>
  <sheetViews>
    <sheetView workbookViewId="0">
      <selection activeCell="A2" sqref="A2:G2"/>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+'12.sang ngà Phuc Than'!A1:G1</f>
        <v>PHỤ LỤC</v>
      </c>
      <c r="B1" s="67"/>
      <c r="C1" s="67"/>
      <c r="D1" s="67"/>
      <c r="E1" s="67"/>
      <c r="F1" s="67"/>
      <c r="G1" s="67"/>
    </row>
    <row r="2" spans="1:7">
      <c r="A2" s="66" t="str">
        <f>+'12.sang ngà Phuc Than'!A2:G2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11</v>
      </c>
      <c r="E10" s="5">
        <v>550000</v>
      </c>
      <c r="F10" s="5">
        <f>D10*E10</f>
        <v>6050000</v>
      </c>
      <c r="G10" s="3"/>
    </row>
    <row r="11" spans="1:7" ht="100.8">
      <c r="A11" s="3">
        <v>2</v>
      </c>
      <c r="B11" s="18" t="s">
        <v>71</v>
      </c>
      <c r="C11" s="3" t="s">
        <v>15</v>
      </c>
      <c r="D11" s="3">
        <v>11</v>
      </c>
      <c r="E11" s="5">
        <v>500000</v>
      </c>
      <c r="F11" s="5">
        <f t="shared" ref="F11:F20" si="0">D11*E11</f>
        <v>5500000</v>
      </c>
      <c r="G11" s="3"/>
    </row>
    <row r="12" spans="1:7" ht="16.8">
      <c r="A12" s="3">
        <v>3</v>
      </c>
      <c r="B12" s="13" t="s">
        <v>37</v>
      </c>
      <c r="C12" s="3" t="s">
        <v>16</v>
      </c>
      <c r="D12" s="3">
        <v>10</v>
      </c>
      <c r="E12" s="5">
        <v>220000</v>
      </c>
      <c r="F12" s="5">
        <f t="shared" si="0"/>
        <v>2200000</v>
      </c>
      <c r="G12" s="3"/>
    </row>
    <row r="13" spans="1:7" ht="16.8">
      <c r="A13" s="3">
        <v>4</v>
      </c>
      <c r="B13" s="13" t="s">
        <v>38</v>
      </c>
      <c r="C13" s="3" t="s">
        <v>15</v>
      </c>
      <c r="D13" s="3">
        <v>10</v>
      </c>
      <c r="E13" s="5">
        <v>180000</v>
      </c>
      <c r="F13" s="5">
        <f t="shared" si="0"/>
        <v>1800000</v>
      </c>
      <c r="G13" s="3"/>
    </row>
    <row r="14" spans="1:7" ht="16.8">
      <c r="A14" s="3">
        <v>5</v>
      </c>
      <c r="B14" s="13" t="s">
        <v>26</v>
      </c>
      <c r="C14" s="3" t="s">
        <v>15</v>
      </c>
      <c r="D14" s="5">
        <v>10</v>
      </c>
      <c r="E14" s="5">
        <v>150000</v>
      </c>
      <c r="F14" s="5">
        <f t="shared" si="0"/>
        <v>1500000</v>
      </c>
      <c r="G14" s="3"/>
    </row>
    <row r="15" spans="1:7" ht="16.8">
      <c r="A15" s="3">
        <v>6</v>
      </c>
      <c r="B15" s="13" t="s">
        <v>27</v>
      </c>
      <c r="C15" s="3" t="s">
        <v>15</v>
      </c>
      <c r="D15" s="3">
        <v>10</v>
      </c>
      <c r="E15" s="5">
        <v>450000</v>
      </c>
      <c r="F15" s="5">
        <f t="shared" si="0"/>
        <v>4500000</v>
      </c>
      <c r="G15" s="3"/>
    </row>
    <row r="16" spans="1:7" ht="16.8">
      <c r="A16" s="3">
        <v>7</v>
      </c>
      <c r="B16" s="13" t="s">
        <v>28</v>
      </c>
      <c r="C16" s="3" t="s">
        <v>29</v>
      </c>
      <c r="D16" s="3">
        <v>10</v>
      </c>
      <c r="E16" s="5">
        <v>550000</v>
      </c>
      <c r="F16" s="5">
        <f t="shared" si="0"/>
        <v>5500000</v>
      </c>
      <c r="G16" s="3"/>
    </row>
    <row r="17" spans="1:11" ht="16.8">
      <c r="A17" s="3">
        <v>8</v>
      </c>
      <c r="B17" s="13" t="s">
        <v>30</v>
      </c>
      <c r="C17" s="3" t="s">
        <v>15</v>
      </c>
      <c r="D17" s="3">
        <v>6</v>
      </c>
      <c r="E17" s="5">
        <v>1600000</v>
      </c>
      <c r="F17" s="5">
        <f t="shared" si="0"/>
        <v>9600000</v>
      </c>
      <c r="G17" s="3"/>
    </row>
    <row r="18" spans="1:11" ht="16.8">
      <c r="A18" s="3">
        <v>10</v>
      </c>
      <c r="B18" s="13" t="s">
        <v>39</v>
      </c>
      <c r="C18" s="3" t="s">
        <v>15</v>
      </c>
      <c r="D18" s="3">
        <v>6</v>
      </c>
      <c r="E18" s="5">
        <v>2500000</v>
      </c>
      <c r="F18" s="5">
        <f t="shared" si="0"/>
        <v>15000000</v>
      </c>
      <c r="G18" s="3"/>
    </row>
    <row r="19" spans="1:11" ht="16.8">
      <c r="A19" s="3">
        <v>11</v>
      </c>
      <c r="B19" s="13" t="s">
        <v>34</v>
      </c>
      <c r="C19" s="3" t="s">
        <v>15</v>
      </c>
      <c r="D19" s="3">
        <v>1</v>
      </c>
      <c r="E19" s="5">
        <v>5700000</v>
      </c>
      <c r="F19" s="5">
        <f t="shared" si="0"/>
        <v>5700000</v>
      </c>
      <c r="G19" s="3"/>
    </row>
    <row r="20" spans="1:11" ht="16.8">
      <c r="A20" s="3">
        <v>12</v>
      </c>
      <c r="B20" s="13" t="s">
        <v>22</v>
      </c>
      <c r="C20" s="3" t="s">
        <v>15</v>
      </c>
      <c r="D20" s="3">
        <v>1</v>
      </c>
      <c r="E20" s="5">
        <v>11850000</v>
      </c>
      <c r="F20" s="5">
        <f t="shared" si="0"/>
        <v>11850000</v>
      </c>
      <c r="G20" s="3"/>
    </row>
    <row r="21" spans="1:11" ht="16.8">
      <c r="A21" s="2"/>
      <c r="B21" s="7" t="s">
        <v>21</v>
      </c>
      <c r="C21" s="7"/>
      <c r="D21" s="7">
        <f>SUM(D10:D20)</f>
        <v>86</v>
      </c>
      <c r="E21" s="7"/>
      <c r="F21" s="15">
        <f>SUM(F7:F20)</f>
        <v>73800000</v>
      </c>
      <c r="G21" s="8"/>
    </row>
    <row r="22" spans="1:11">
      <c r="A22" s="8"/>
      <c r="B22" s="8"/>
      <c r="C22" s="8"/>
      <c r="D22" s="8"/>
      <c r="E22" s="8"/>
      <c r="F22" s="8"/>
      <c r="G22" s="8"/>
    </row>
    <row r="23" spans="1:11">
      <c r="A23" s="8"/>
      <c r="B23" s="8"/>
      <c r="C23" s="8"/>
      <c r="D23" s="8"/>
      <c r="E23" s="8"/>
      <c r="F23" s="8"/>
      <c r="G23" s="8"/>
    </row>
    <row r="24" spans="1:11">
      <c r="A24" s="8"/>
      <c r="B24" s="8"/>
      <c r="C24" s="8"/>
      <c r="D24" s="8"/>
      <c r="E24" s="8"/>
      <c r="F24" s="8"/>
      <c r="G24" s="8"/>
    </row>
    <row r="25" spans="1:11">
      <c r="A25" s="8"/>
      <c r="B25" s="8"/>
      <c r="C25" s="8"/>
      <c r="D25" s="8"/>
      <c r="E25" s="8"/>
      <c r="F25" s="8"/>
      <c r="G25" s="8"/>
    </row>
    <row r="26" spans="1:11">
      <c r="K26" s="1"/>
    </row>
  </sheetData>
  <mergeCells count="2">
    <mergeCell ref="A1:G1"/>
    <mergeCell ref="A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8"/>
  <sheetViews>
    <sheetView workbookViewId="0">
      <selection activeCell="D10" sqref="D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+'13.ban khoang Muong  Mit'!A1:G1</f>
        <v>PHỤ LỤC</v>
      </c>
      <c r="B1" s="67"/>
      <c r="C1" s="67"/>
      <c r="D1" s="67"/>
      <c r="E1" s="67"/>
      <c r="F1" s="67"/>
      <c r="G1" s="67"/>
    </row>
    <row r="2" spans="1:7">
      <c r="A2" s="66" t="str">
        <f>+'13.ban khoang Muong  Mit'!A2:G2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10</v>
      </c>
      <c r="E10" s="5">
        <v>550000</v>
      </c>
      <c r="F10" s="5">
        <f>D10*E10</f>
        <v>5500000</v>
      </c>
      <c r="G10" s="3"/>
    </row>
    <row r="11" spans="1:7" ht="100.8">
      <c r="A11" s="3">
        <v>2</v>
      </c>
      <c r="B11" s="18" t="s">
        <v>71</v>
      </c>
      <c r="C11" s="3" t="s">
        <v>15</v>
      </c>
      <c r="D11" s="3">
        <v>10</v>
      </c>
      <c r="E11" s="5">
        <v>500000</v>
      </c>
      <c r="F11" s="5">
        <f t="shared" ref="F11:F21" si="0">D11*E11</f>
        <v>5000000</v>
      </c>
      <c r="G11" s="3"/>
    </row>
    <row r="12" spans="1:7" ht="16.8">
      <c r="A12" s="3">
        <v>3</v>
      </c>
      <c r="B12" s="13" t="s">
        <v>37</v>
      </c>
      <c r="C12" s="3" t="s">
        <v>16</v>
      </c>
      <c r="D12" s="3">
        <v>10</v>
      </c>
      <c r="E12" s="5">
        <v>220000</v>
      </c>
      <c r="F12" s="5">
        <f t="shared" si="0"/>
        <v>2200000</v>
      </c>
      <c r="G12" s="3"/>
    </row>
    <row r="13" spans="1:7" ht="16.8">
      <c r="A13" s="3">
        <v>4</v>
      </c>
      <c r="B13" s="13" t="s">
        <v>38</v>
      </c>
      <c r="C13" s="3" t="s">
        <v>15</v>
      </c>
      <c r="D13" s="3">
        <v>10</v>
      </c>
      <c r="E13" s="5">
        <v>180000</v>
      </c>
      <c r="F13" s="5">
        <f t="shared" si="0"/>
        <v>1800000</v>
      </c>
      <c r="G13" s="3"/>
    </row>
    <row r="14" spans="1:7" ht="16.8">
      <c r="A14" s="3">
        <v>5</v>
      </c>
      <c r="B14" s="13" t="s">
        <v>26</v>
      </c>
      <c r="C14" s="3" t="s">
        <v>15</v>
      </c>
      <c r="D14" s="5">
        <v>10</v>
      </c>
      <c r="E14" s="5">
        <v>150000</v>
      </c>
      <c r="F14" s="5">
        <f t="shared" si="0"/>
        <v>1500000</v>
      </c>
      <c r="G14" s="3"/>
    </row>
    <row r="15" spans="1:7" ht="16.8">
      <c r="A15" s="3">
        <v>6</v>
      </c>
      <c r="B15" s="13" t="s">
        <v>27</v>
      </c>
      <c r="C15" s="3" t="s">
        <v>15</v>
      </c>
      <c r="D15" s="3">
        <v>10</v>
      </c>
      <c r="E15" s="5">
        <v>450000</v>
      </c>
      <c r="F15" s="5">
        <f t="shared" si="0"/>
        <v>4500000</v>
      </c>
      <c r="G15" s="3"/>
    </row>
    <row r="16" spans="1:7" ht="16.8">
      <c r="A16" s="3">
        <v>7</v>
      </c>
      <c r="B16" s="13" t="s">
        <v>28</v>
      </c>
      <c r="C16" s="3" t="s">
        <v>29</v>
      </c>
      <c r="D16" s="3">
        <v>10</v>
      </c>
      <c r="E16" s="5">
        <v>550000</v>
      </c>
      <c r="F16" s="5">
        <f t="shared" si="0"/>
        <v>5500000</v>
      </c>
      <c r="G16" s="3"/>
    </row>
    <row r="17" spans="1:11" ht="16.8">
      <c r="A17" s="3">
        <v>8</v>
      </c>
      <c r="B17" s="13" t="s">
        <v>30</v>
      </c>
      <c r="C17" s="3" t="s">
        <v>15</v>
      </c>
      <c r="D17" s="3">
        <v>7</v>
      </c>
      <c r="E17" s="5">
        <v>1600000</v>
      </c>
      <c r="F17" s="5">
        <f t="shared" si="0"/>
        <v>11200000</v>
      </c>
      <c r="G17" s="3"/>
    </row>
    <row r="18" spans="1:11" ht="16.8">
      <c r="A18" s="3">
        <v>9</v>
      </c>
      <c r="B18" s="13" t="s">
        <v>39</v>
      </c>
      <c r="C18" s="3" t="s">
        <v>15</v>
      </c>
      <c r="D18" s="3">
        <v>2</v>
      </c>
      <c r="E18" s="5">
        <v>2500000</v>
      </c>
      <c r="F18" s="5">
        <f t="shared" si="0"/>
        <v>5000000</v>
      </c>
      <c r="G18" s="3"/>
    </row>
    <row r="19" spans="1:11" ht="16.8">
      <c r="A19" s="3">
        <v>10</v>
      </c>
      <c r="B19" s="13" t="s">
        <v>34</v>
      </c>
      <c r="C19" s="3" t="s">
        <v>15</v>
      </c>
      <c r="D19" s="3">
        <v>1</v>
      </c>
      <c r="E19" s="5">
        <v>5700000</v>
      </c>
      <c r="F19" s="5">
        <f t="shared" si="0"/>
        <v>5700000</v>
      </c>
      <c r="G19" s="3"/>
    </row>
    <row r="20" spans="1:11" ht="16.8">
      <c r="A20" s="3">
        <v>12</v>
      </c>
      <c r="B20" s="13" t="s">
        <v>35</v>
      </c>
      <c r="C20" s="3" t="s">
        <v>15</v>
      </c>
      <c r="D20" s="3">
        <v>1</v>
      </c>
      <c r="E20" s="5">
        <v>9735000</v>
      </c>
      <c r="F20" s="5">
        <f t="shared" si="0"/>
        <v>9735000</v>
      </c>
      <c r="G20" s="3"/>
    </row>
    <row r="21" spans="1:11" ht="16.8">
      <c r="A21" s="3">
        <v>13</v>
      </c>
      <c r="B21" s="13" t="s">
        <v>22</v>
      </c>
      <c r="C21" s="3" t="s">
        <v>15</v>
      </c>
      <c r="D21" s="3">
        <v>1</v>
      </c>
      <c r="E21" s="5">
        <v>11850000</v>
      </c>
      <c r="F21" s="5">
        <f t="shared" si="0"/>
        <v>11850000</v>
      </c>
      <c r="G21" s="3"/>
    </row>
    <row r="22" spans="1:11" ht="16.8">
      <c r="A22" s="2"/>
      <c r="B22" s="7" t="s">
        <v>21</v>
      </c>
      <c r="C22" s="7"/>
      <c r="D22" s="7">
        <f>SUM(D10:D21)</f>
        <v>82</v>
      </c>
      <c r="E22" s="7"/>
      <c r="F22" s="15">
        <f>SUM(F7:F21)</f>
        <v>74085000</v>
      </c>
      <c r="G22" s="8"/>
    </row>
    <row r="23" spans="1:11">
      <c r="A23" s="8"/>
      <c r="B23" s="8"/>
      <c r="C23" s="8"/>
      <c r="D23" s="8"/>
      <c r="E23" s="8"/>
      <c r="F23" s="8"/>
      <c r="G23" s="8"/>
    </row>
    <row r="24" spans="1:11">
      <c r="A24" s="8"/>
      <c r="B24" s="8"/>
      <c r="C24" s="8"/>
      <c r="D24" s="8"/>
      <c r="E24" s="8"/>
      <c r="F24" s="8"/>
      <c r="G24" s="8"/>
    </row>
    <row r="25" spans="1:11">
      <c r="A25" s="8"/>
      <c r="B25" s="8"/>
      <c r="C25" s="8"/>
      <c r="D25" s="8"/>
      <c r="E25" s="8"/>
      <c r="F25" s="8"/>
      <c r="G25" s="8"/>
    </row>
    <row r="26" spans="1:11">
      <c r="A26" s="8"/>
      <c r="B26" s="8"/>
      <c r="C26" s="8"/>
      <c r="D26" s="8"/>
      <c r="E26" s="8"/>
      <c r="F26" s="8"/>
      <c r="G26" s="8"/>
    </row>
    <row r="28" spans="1:11">
      <c r="K28" s="1"/>
    </row>
  </sheetData>
  <mergeCells count="2">
    <mergeCell ref="A1:G1"/>
    <mergeCell ref="A2:G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1"/>
  <sheetViews>
    <sheetView workbookViewId="0">
      <selection activeCell="E10" sqref="E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+'14.bản vè Muong Mit'!A1:G1</f>
        <v>PHỤ LỤC</v>
      </c>
      <c r="B1" s="67"/>
      <c r="C1" s="67"/>
      <c r="D1" s="67"/>
      <c r="E1" s="67"/>
      <c r="F1" s="67"/>
      <c r="G1" s="67"/>
    </row>
    <row r="2" spans="1:7">
      <c r="A2" s="66" t="str">
        <f>+'14.bản vè Muong Mit'!A2:G2</f>
        <v>(Kèm theo Báo cáo thẩm định số        /BC-TCKH ngày    tháng 10 năm 2024 của Phòng Tài chính - Kế hoạch huyện Than Uyên)</v>
      </c>
      <c r="B2" s="66"/>
      <c r="C2" s="66"/>
      <c r="D2" s="66"/>
      <c r="E2" s="66"/>
      <c r="F2" s="66"/>
      <c r="G2" s="66"/>
    </row>
    <row r="3" spans="1:7">
      <c r="A3" s="1"/>
      <c r="B3" s="1"/>
      <c r="C3" s="1"/>
      <c r="D3" s="1"/>
      <c r="E3" s="1"/>
      <c r="F3" s="1"/>
      <c r="G3" s="1"/>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61.25" customHeight="1">
      <c r="A10" s="3">
        <v>1</v>
      </c>
      <c r="B10" s="18" t="s">
        <v>70</v>
      </c>
      <c r="C10" s="3" t="s">
        <v>15</v>
      </c>
      <c r="D10" s="3">
        <v>12</v>
      </c>
      <c r="E10" s="5">
        <v>550000</v>
      </c>
      <c r="F10" s="5">
        <f>D10*E10</f>
        <v>6600000</v>
      </c>
      <c r="G10" s="3"/>
    </row>
    <row r="11" spans="1:7" ht="100.8">
      <c r="A11" s="3">
        <v>2</v>
      </c>
      <c r="B11" s="18" t="s">
        <v>71</v>
      </c>
      <c r="C11" s="3" t="s">
        <v>15</v>
      </c>
      <c r="D11" s="3">
        <v>12</v>
      </c>
      <c r="E11" s="5">
        <v>500000</v>
      </c>
      <c r="F11" s="5">
        <f t="shared" ref="F11:F21" si="0">D11*E11</f>
        <v>6000000</v>
      </c>
      <c r="G11" s="3"/>
    </row>
    <row r="12" spans="1:7" ht="16.8">
      <c r="A12" s="3">
        <v>3</v>
      </c>
      <c r="B12" s="13" t="s">
        <v>36</v>
      </c>
      <c r="C12" s="3" t="s">
        <v>15</v>
      </c>
      <c r="D12" s="3">
        <v>10</v>
      </c>
      <c r="E12" s="5">
        <v>980000</v>
      </c>
      <c r="F12" s="5">
        <f>D12*E12</f>
        <v>9800000</v>
      </c>
      <c r="G12" s="3"/>
    </row>
    <row r="13" spans="1:7" ht="16.8">
      <c r="A13" s="3">
        <v>4</v>
      </c>
      <c r="B13" s="13" t="s">
        <v>37</v>
      </c>
      <c r="C13" s="3" t="s">
        <v>16</v>
      </c>
      <c r="D13" s="3">
        <v>10</v>
      </c>
      <c r="E13" s="5">
        <v>220000</v>
      </c>
      <c r="F13" s="5">
        <f t="shared" si="0"/>
        <v>2200000</v>
      </c>
      <c r="G13" s="3"/>
    </row>
    <row r="14" spans="1:7" ht="16.8">
      <c r="A14" s="3">
        <v>5</v>
      </c>
      <c r="B14" s="13" t="s">
        <v>41</v>
      </c>
      <c r="C14" s="3" t="s">
        <v>15</v>
      </c>
      <c r="D14" s="3">
        <v>10</v>
      </c>
      <c r="E14" s="5">
        <v>180000</v>
      </c>
      <c r="F14" s="5">
        <f t="shared" si="0"/>
        <v>1800000</v>
      </c>
      <c r="G14" s="3"/>
    </row>
    <row r="15" spans="1:7" ht="16.8">
      <c r="A15" s="3">
        <v>6</v>
      </c>
      <c r="B15" s="13" t="s">
        <v>40</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5">
        <v>10</v>
      </c>
      <c r="E17" s="5">
        <v>90000</v>
      </c>
      <c r="F17" s="5">
        <f t="shared" si="0"/>
        <v>900000</v>
      </c>
      <c r="G17" s="3"/>
    </row>
    <row r="18" spans="1:11" ht="16.8">
      <c r="A18" s="3">
        <v>9</v>
      </c>
      <c r="B18" s="13" t="s">
        <v>27</v>
      </c>
      <c r="C18" s="3" t="s">
        <v>15</v>
      </c>
      <c r="D18" s="3">
        <v>10</v>
      </c>
      <c r="E18" s="5">
        <v>450000</v>
      </c>
      <c r="F18" s="5">
        <f t="shared" si="0"/>
        <v>4500000</v>
      </c>
      <c r="G18" s="3"/>
    </row>
    <row r="19" spans="1:11" ht="16.8">
      <c r="A19" s="3">
        <v>10</v>
      </c>
      <c r="B19" s="13" t="s">
        <v>28</v>
      </c>
      <c r="C19" s="3" t="s">
        <v>29</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22</v>
      </c>
      <c r="C21" s="3" t="s">
        <v>15</v>
      </c>
      <c r="D21" s="3">
        <v>1</v>
      </c>
      <c r="E21" s="5">
        <v>11850000</v>
      </c>
      <c r="F21" s="5">
        <f t="shared" si="0"/>
        <v>11850000</v>
      </c>
      <c r="G21" s="3"/>
    </row>
    <row r="22" spans="1:11" ht="16.8">
      <c r="A22" s="2"/>
      <c r="B22" s="7" t="s">
        <v>21</v>
      </c>
      <c r="C22" s="7"/>
      <c r="D22" s="7">
        <f>SUM(D10:D21)</f>
        <v>115</v>
      </c>
      <c r="E22" s="7"/>
      <c r="F22" s="15">
        <f>SUM(F7:F21)</f>
        <v>73450000</v>
      </c>
      <c r="G22" s="8"/>
    </row>
    <row r="23" spans="1:11">
      <c r="A23" s="8"/>
      <c r="B23" s="8"/>
      <c r="C23" s="8"/>
      <c r="D23" s="8"/>
      <c r="E23" s="8"/>
      <c r="F23" s="8"/>
      <c r="G23" s="8"/>
    </row>
    <row r="24" spans="1:11">
      <c r="A24" s="8"/>
      <c r="B24" s="8"/>
      <c r="C24" s="8"/>
      <c r="D24" s="8"/>
      <c r="E24" s="8"/>
      <c r="F24" s="8"/>
      <c r="G24" s="8"/>
    </row>
    <row r="25" spans="1:11">
      <c r="A25" s="8"/>
      <c r="B25" s="8"/>
      <c r="C25" s="8"/>
      <c r="D25" s="8"/>
      <c r="E25" s="8"/>
      <c r="F25" s="8"/>
      <c r="G25" s="8"/>
    </row>
    <row r="26" spans="1:11">
      <c r="A26" s="8"/>
      <c r="B26" s="8"/>
      <c r="C26" s="8"/>
      <c r="D26" s="8"/>
      <c r="E26" s="8"/>
      <c r="F26" s="8"/>
      <c r="G26" s="8"/>
    </row>
    <row r="31" spans="1:11">
      <c r="K31" s="1"/>
    </row>
  </sheetData>
  <mergeCells count="2">
    <mergeCell ref="A1:G1"/>
    <mergeCell ref="A2:G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31"/>
  <sheetViews>
    <sheetView workbookViewId="0">
      <selection activeCell="F6" sqref="F6"/>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67" t="str">
        <f>+'15.lằn giẳng Muong Than'!A1:G1</f>
        <v>PHỤ LỤC</v>
      </c>
      <c r="B1" s="67"/>
      <c r="C1" s="67"/>
      <c r="D1" s="67"/>
      <c r="E1" s="67"/>
      <c r="F1" s="67"/>
      <c r="G1" s="67"/>
    </row>
    <row r="2" spans="1:7">
      <c r="A2" s="66" t="str">
        <f>+'15.lằn giẳng Muong Than'!A2:G2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3">
        <v>12</v>
      </c>
      <c r="E10" s="5">
        <v>550000</v>
      </c>
      <c r="F10" s="5">
        <f>D10*E10</f>
        <v>6600000</v>
      </c>
      <c r="G10" s="3"/>
    </row>
    <row r="11" spans="1:7" ht="100.8">
      <c r="A11" s="3">
        <v>2</v>
      </c>
      <c r="B11" s="18" t="s">
        <v>71</v>
      </c>
      <c r="C11" s="3" t="s">
        <v>15</v>
      </c>
      <c r="D11" s="3">
        <v>12</v>
      </c>
      <c r="E11" s="5">
        <v>500000</v>
      </c>
      <c r="F11" s="5">
        <f t="shared" ref="F11:F21" si="0">D11*E11</f>
        <v>6000000</v>
      </c>
      <c r="G11" s="3"/>
    </row>
    <row r="12" spans="1:7" ht="16.8">
      <c r="A12" s="3">
        <v>3</v>
      </c>
      <c r="B12" s="13" t="s">
        <v>36</v>
      </c>
      <c r="C12" s="3" t="s">
        <v>15</v>
      </c>
      <c r="D12" s="3">
        <v>10</v>
      </c>
      <c r="E12" s="5">
        <v>980000</v>
      </c>
      <c r="F12" s="5">
        <f>D12*E12</f>
        <v>9800000</v>
      </c>
      <c r="G12" s="3"/>
    </row>
    <row r="13" spans="1:7" ht="16.8">
      <c r="A13" s="3">
        <v>4</v>
      </c>
      <c r="B13" s="13" t="s">
        <v>37</v>
      </c>
      <c r="C13" s="3" t="s">
        <v>16</v>
      </c>
      <c r="D13" s="3">
        <v>10</v>
      </c>
      <c r="E13" s="5">
        <v>220000</v>
      </c>
      <c r="F13" s="5">
        <f t="shared" si="0"/>
        <v>2200000</v>
      </c>
      <c r="G13" s="3"/>
    </row>
    <row r="14" spans="1:7" ht="16.8">
      <c r="A14" s="3">
        <v>5</v>
      </c>
      <c r="B14" s="13" t="s">
        <v>41</v>
      </c>
      <c r="C14" s="3" t="s">
        <v>15</v>
      </c>
      <c r="D14" s="3">
        <v>10</v>
      </c>
      <c r="E14" s="5">
        <v>180000</v>
      </c>
      <c r="F14" s="5">
        <f t="shared" si="0"/>
        <v>1800000</v>
      </c>
      <c r="G14" s="3"/>
    </row>
    <row r="15" spans="1:7" ht="16.8">
      <c r="A15" s="3">
        <v>6</v>
      </c>
      <c r="B15" s="13" t="s">
        <v>40</v>
      </c>
      <c r="C15" s="3" t="s">
        <v>15</v>
      </c>
      <c r="D15" s="3">
        <v>10</v>
      </c>
      <c r="E15" s="5">
        <v>220000</v>
      </c>
      <c r="F15" s="5">
        <f t="shared" si="0"/>
        <v>2200000</v>
      </c>
      <c r="G15" s="3"/>
    </row>
    <row r="16" spans="1:7" ht="16.8">
      <c r="A16" s="3">
        <v>7</v>
      </c>
      <c r="B16" s="13" t="s">
        <v>26</v>
      </c>
      <c r="C16" s="3" t="s">
        <v>15</v>
      </c>
      <c r="D16" s="5">
        <v>10</v>
      </c>
      <c r="E16" s="5">
        <v>150000</v>
      </c>
      <c r="F16" s="5">
        <f t="shared" si="0"/>
        <v>1500000</v>
      </c>
      <c r="G16" s="3"/>
    </row>
    <row r="17" spans="1:11" ht="16.8">
      <c r="A17" s="3">
        <v>8</v>
      </c>
      <c r="B17" s="13" t="s">
        <v>31</v>
      </c>
      <c r="C17" s="3" t="s">
        <v>15</v>
      </c>
      <c r="D17" s="5">
        <v>10</v>
      </c>
      <c r="E17" s="5">
        <v>90000</v>
      </c>
      <c r="F17" s="5">
        <f t="shared" si="0"/>
        <v>900000</v>
      </c>
      <c r="G17" s="3"/>
    </row>
    <row r="18" spans="1:11" ht="16.8">
      <c r="A18" s="3">
        <v>9</v>
      </c>
      <c r="B18" s="13" t="s">
        <v>27</v>
      </c>
      <c r="C18" s="3" t="s">
        <v>15</v>
      </c>
      <c r="D18" s="3">
        <v>10</v>
      </c>
      <c r="E18" s="5">
        <v>450000</v>
      </c>
      <c r="F18" s="5">
        <f t="shared" si="0"/>
        <v>4500000</v>
      </c>
      <c r="G18" s="3"/>
    </row>
    <row r="19" spans="1:11" ht="16.8">
      <c r="A19" s="3">
        <v>10</v>
      </c>
      <c r="B19" s="13" t="s">
        <v>28</v>
      </c>
      <c r="C19" s="3" t="s">
        <v>29</v>
      </c>
      <c r="D19" s="3">
        <v>10</v>
      </c>
      <c r="E19" s="5">
        <v>550000</v>
      </c>
      <c r="F19" s="5">
        <f t="shared" si="0"/>
        <v>5500000</v>
      </c>
      <c r="G19" s="3"/>
    </row>
    <row r="20" spans="1:11" ht="16.8">
      <c r="A20" s="3">
        <v>11</v>
      </c>
      <c r="B20" s="13" t="s">
        <v>30</v>
      </c>
      <c r="C20" s="3" t="s">
        <v>15</v>
      </c>
      <c r="D20" s="3">
        <v>10</v>
      </c>
      <c r="E20" s="5">
        <v>1600000</v>
      </c>
      <c r="F20" s="5">
        <f t="shared" si="0"/>
        <v>16000000</v>
      </c>
      <c r="G20" s="3"/>
    </row>
    <row r="21" spans="1:11" ht="16.8">
      <c r="A21" s="3">
        <v>12</v>
      </c>
      <c r="B21" s="13" t="s">
        <v>22</v>
      </c>
      <c r="C21" s="3" t="s">
        <v>15</v>
      </c>
      <c r="D21" s="3">
        <v>1</v>
      </c>
      <c r="E21" s="5">
        <v>11850000</v>
      </c>
      <c r="F21" s="5">
        <f t="shared" si="0"/>
        <v>11850000</v>
      </c>
      <c r="G21" s="3"/>
    </row>
    <row r="22" spans="1:11" ht="16.8">
      <c r="A22" s="2"/>
      <c r="B22" s="7" t="s">
        <v>21</v>
      </c>
      <c r="C22" s="7"/>
      <c r="D22" s="7">
        <f>SUM(D10:D21)</f>
        <v>115</v>
      </c>
      <c r="E22" s="7"/>
      <c r="F22" s="15">
        <f>SUM(F7:F21)</f>
        <v>73450000</v>
      </c>
      <c r="G22" s="8"/>
    </row>
    <row r="23" spans="1:11">
      <c r="A23" s="8"/>
      <c r="B23" s="8"/>
      <c r="C23" s="8"/>
      <c r="D23" s="8"/>
      <c r="E23" s="8"/>
      <c r="F23" s="8"/>
      <c r="G23" s="8"/>
    </row>
    <row r="24" spans="1:11">
      <c r="A24" s="8"/>
      <c r="B24" s="8"/>
      <c r="C24" s="8"/>
      <c r="D24" s="8"/>
      <c r="E24" s="8"/>
      <c r="F24" s="8"/>
      <c r="G24" s="8"/>
    </row>
    <row r="25" spans="1:11">
      <c r="A25" s="8"/>
      <c r="B25" s="8"/>
      <c r="C25" s="8"/>
      <c r="D25" s="8"/>
      <c r="E25" s="8"/>
      <c r="F25" s="8"/>
      <c r="G25" s="8"/>
    </row>
    <row r="26" spans="1:11">
      <c r="A26" s="8"/>
      <c r="B26" s="8"/>
      <c r="C26" s="8"/>
      <c r="D26" s="8"/>
      <c r="E26" s="8"/>
      <c r="F26" s="8"/>
      <c r="G26" s="8"/>
    </row>
    <row r="31" spans="1:11">
      <c r="K31" s="1"/>
    </row>
  </sheetData>
  <mergeCells count="2">
    <mergeCell ref="A1:G1"/>
    <mergeCell ref="A2:G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5:D29"/>
  <sheetViews>
    <sheetView workbookViewId="0">
      <selection activeCell="G24" sqref="G24"/>
    </sheetView>
  </sheetViews>
  <sheetFormatPr defaultRowHeight="13.8"/>
  <cols>
    <col min="1" max="1" width="4.8984375" customWidth="1"/>
    <col min="2" max="2" width="46.296875" customWidth="1"/>
    <col min="3" max="3" width="21.8984375" customWidth="1"/>
  </cols>
  <sheetData>
    <row r="5" spans="1:3" ht="15.6">
      <c r="A5" s="9" t="s">
        <v>42</v>
      </c>
      <c r="B5" s="11" t="s">
        <v>43</v>
      </c>
      <c r="C5" s="9" t="s">
        <v>44</v>
      </c>
    </row>
    <row r="6" spans="1:3" ht="15.6">
      <c r="A6" s="9">
        <v>1</v>
      </c>
      <c r="B6" s="31" t="s">
        <v>45</v>
      </c>
      <c r="C6" s="6">
        <f>'1 noong quang Khoen On'!F16</f>
        <v>72750000</v>
      </c>
    </row>
    <row r="7" spans="1:3" ht="15.6">
      <c r="A7" s="9">
        <v>2</v>
      </c>
      <c r="B7" s="31" t="s">
        <v>46</v>
      </c>
      <c r="C7" s="6">
        <f>' 2. Ban Dan To Ta Mung'!F17</f>
        <v>73920000</v>
      </c>
    </row>
    <row r="8" spans="1:3" ht="16.8">
      <c r="A8" s="3">
        <v>3</v>
      </c>
      <c r="B8" s="19" t="s">
        <v>47</v>
      </c>
      <c r="C8" s="5">
        <f>'3.bản khem - Ta gia'!F20</f>
        <v>72000000</v>
      </c>
    </row>
    <row r="9" spans="1:3" ht="16.8">
      <c r="A9" s="3">
        <v>4</v>
      </c>
      <c r="B9" s="19" t="s">
        <v>48</v>
      </c>
      <c r="C9" s="5">
        <f>' 4. Ba gia - Ta GIa'!F22</f>
        <v>74050000</v>
      </c>
    </row>
    <row r="10" spans="1:3" ht="16.8">
      <c r="A10" s="3">
        <v>5</v>
      </c>
      <c r="B10" s="13" t="s">
        <v>49</v>
      </c>
      <c r="C10" s="5">
        <f>'5.pu cay Pha mu'!F23</f>
        <v>74085000</v>
      </c>
    </row>
    <row r="11" spans="1:3" ht="16.8">
      <c r="A11" s="3">
        <v>6</v>
      </c>
      <c r="B11" s="13" t="s">
        <v>50</v>
      </c>
      <c r="C11" s="5">
        <f>'6.phiêng cầm Muong Cang'!F20</f>
        <v>73800000</v>
      </c>
    </row>
    <row r="12" spans="1:3" ht="16.8">
      <c r="A12" s="3">
        <v>7</v>
      </c>
      <c r="B12" s="13" t="s">
        <v>51</v>
      </c>
      <c r="C12" s="5">
        <f>'7.chằm cáy Hua Na'!F22</f>
        <v>74150000</v>
      </c>
    </row>
    <row r="13" spans="1:3" ht="16.8">
      <c r="A13" s="3">
        <v>8</v>
      </c>
      <c r="B13" s="13" t="s">
        <v>52</v>
      </c>
      <c r="C13" s="5">
        <f>'8.bản khì Ta HUa'!F22</f>
        <v>73450000</v>
      </c>
    </row>
    <row r="14" spans="1:3" ht="16.8">
      <c r="A14" s="3">
        <v>9</v>
      </c>
      <c r="B14" s="13" t="s">
        <v>53</v>
      </c>
      <c r="C14" s="5">
        <f>'9.nà é - Mương Kim'!F22</f>
        <v>73450000</v>
      </c>
    </row>
    <row r="15" spans="1:3" ht="16.8">
      <c r="A15" s="3">
        <v>10</v>
      </c>
      <c r="B15" s="13" t="s">
        <v>54</v>
      </c>
      <c r="C15" s="5">
        <f>'10.bản là 2 Muong Kim'!F22</f>
        <v>74500000</v>
      </c>
    </row>
    <row r="16" spans="1:3" ht="16.8">
      <c r="A16" s="3">
        <v>11</v>
      </c>
      <c r="B16" s="13" t="s">
        <v>55</v>
      </c>
      <c r="C16" s="5">
        <f>'11.bản là 1 - Muong Kim'!F22</f>
        <v>73450000</v>
      </c>
    </row>
    <row r="17" spans="1:4" ht="16.8">
      <c r="A17" s="3">
        <v>12</v>
      </c>
      <c r="B17" s="13" t="s">
        <v>56</v>
      </c>
      <c r="C17" s="5">
        <f>'12.sang ngà Phuc Than'!F21</f>
        <v>74200000</v>
      </c>
    </row>
    <row r="18" spans="1:4" ht="16.8">
      <c r="A18" s="3">
        <v>13</v>
      </c>
      <c r="B18" s="13" t="s">
        <v>57</v>
      </c>
      <c r="C18" s="5">
        <f>'13.ban khoang Muong  Mit'!F21</f>
        <v>73800000</v>
      </c>
    </row>
    <row r="19" spans="1:4" ht="16.8">
      <c r="A19" s="3">
        <v>14</v>
      </c>
      <c r="B19" s="13" t="s">
        <v>58</v>
      </c>
      <c r="C19" s="5">
        <f>'14.bản vè Muong Mit'!F22</f>
        <v>74085000</v>
      </c>
    </row>
    <row r="20" spans="1:4" ht="16.8">
      <c r="A20" s="3">
        <v>15</v>
      </c>
      <c r="B20" s="13" t="s">
        <v>59</v>
      </c>
      <c r="C20" s="5">
        <f>'15.lằn giẳng Muong Than'!F22</f>
        <v>73450000</v>
      </c>
    </row>
    <row r="21" spans="1:4" ht="16.8">
      <c r="A21" s="3">
        <v>16</v>
      </c>
      <c r="B21" s="13" t="s">
        <v>60</v>
      </c>
      <c r="C21" s="5">
        <f>'16.bản mường Muong Than'!F22</f>
        <v>73450000</v>
      </c>
    </row>
    <row r="22" spans="1:4" ht="16.8">
      <c r="A22" s="3">
        <v>17</v>
      </c>
      <c r="B22" s="19" t="s">
        <v>77</v>
      </c>
      <c r="C22" s="5">
        <f>+'17. Ban Ho Ta - Ta Mung'!F18</f>
        <v>74400000</v>
      </c>
    </row>
    <row r="23" spans="1:4" ht="16.8">
      <c r="A23" s="2"/>
      <c r="B23" s="7" t="s">
        <v>84</v>
      </c>
      <c r="C23" s="15">
        <f>SUM(C6:C22)</f>
        <v>1252990000</v>
      </c>
    </row>
    <row r="24" spans="1:4" ht="16.8">
      <c r="A24" s="2"/>
      <c r="B24" s="7"/>
      <c r="C24" s="15"/>
    </row>
    <row r="25" spans="1:4" ht="17.399999999999999">
      <c r="A25" s="8"/>
      <c r="B25" s="25" t="s">
        <v>78</v>
      </c>
      <c r="C25" s="26">
        <v>15000000</v>
      </c>
    </row>
    <row r="26" spans="1:4" ht="17.399999999999999">
      <c r="A26" s="8"/>
      <c r="B26" s="25" t="s">
        <v>79</v>
      </c>
      <c r="C26" s="26">
        <v>6600000</v>
      </c>
      <c r="D26" s="1"/>
    </row>
    <row r="27" spans="1:4" ht="17.399999999999999">
      <c r="A27" s="8"/>
      <c r="B27" s="25" t="s">
        <v>80</v>
      </c>
      <c r="C27" s="26">
        <v>5500000</v>
      </c>
    </row>
    <row r="28" spans="1:4" ht="27.6" customHeight="1">
      <c r="A28" s="8"/>
      <c r="B28" s="28" t="s">
        <v>81</v>
      </c>
      <c r="C28" s="27">
        <f>+C23+C25+C26+C27</f>
        <v>1280090000</v>
      </c>
    </row>
    <row r="29" spans="1:4">
      <c r="C29" s="2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0"/>
  <sheetViews>
    <sheetView workbookViewId="0">
      <selection activeCell="A4" sqref="A4:XFD7"/>
    </sheetView>
  </sheetViews>
  <sheetFormatPr defaultRowHeight="13.8"/>
  <cols>
    <col min="1" max="1" width="4.8984375" customWidth="1"/>
    <col min="2" max="2" width="51.69921875" customWidth="1"/>
    <col min="3" max="3" width="9.3984375" customWidth="1"/>
    <col min="4" max="4" width="12.296875" customWidth="1"/>
    <col min="5" max="5" width="17.59765625" customWidth="1"/>
    <col min="6" max="6" width="21.3984375" customWidth="1"/>
    <col min="7" max="7" width="23.296875" customWidth="1"/>
    <col min="8" max="8" width="12.59765625" customWidth="1"/>
    <col min="9" max="9" width="12.3984375" customWidth="1"/>
  </cols>
  <sheetData>
    <row r="1" spans="1:10" ht="18">
      <c r="A1" s="65" t="s">
        <v>91</v>
      </c>
      <c r="B1" s="65"/>
      <c r="C1" s="65"/>
      <c r="D1" s="65"/>
      <c r="E1" s="65"/>
      <c r="F1" s="65"/>
      <c r="G1" s="65"/>
    </row>
    <row r="2" spans="1:10">
      <c r="A2" s="66" t="s">
        <v>92</v>
      </c>
      <c r="B2" s="66"/>
      <c r="C2" s="66"/>
      <c r="D2" s="66"/>
      <c r="E2" s="66"/>
      <c r="F2" s="66"/>
      <c r="G2" s="66"/>
    </row>
    <row r="4" spans="1:10" s="34" customFormat="1" ht="25.5" customHeight="1">
      <c r="A4" s="32" t="s">
        <v>96</v>
      </c>
      <c r="B4" s="33" t="s">
        <v>1</v>
      </c>
      <c r="C4" s="32" t="s">
        <v>2</v>
      </c>
      <c r="D4" s="32" t="s">
        <v>3</v>
      </c>
      <c r="E4" s="32" t="s">
        <v>93</v>
      </c>
      <c r="F4" s="32" t="s">
        <v>94</v>
      </c>
      <c r="G4" s="32" t="s">
        <v>95</v>
      </c>
    </row>
    <row r="5" spans="1:10" ht="25.5" customHeight="1">
      <c r="A5" s="9">
        <v>2</v>
      </c>
      <c r="B5" s="12" t="s">
        <v>97</v>
      </c>
      <c r="C5" s="9"/>
      <c r="D5" s="9"/>
      <c r="E5" s="9"/>
      <c r="F5" s="16">
        <f>+F6+F7</f>
        <v>4600000</v>
      </c>
      <c r="G5" s="9"/>
      <c r="I5" s="24">
        <f>+F5+'17. Ban Ho Ta - Ta Mung'!F6+' 2. Ban Dan To Ta Mung'!F6+'3.bản khem - Ta gia'!F6+' 4. Ba gia - Ta GIa'!F6+'5.pu cay Pha mu'!F6+'6.phiêng cầm Muong Cang'!F6+'7.chằm cáy Hua Na'!F6+'8.bản khì Ta HUa'!F6+'9.nà é - Mương Kim'!F6+'11.bản là 1 - Muong Kim'!F6+'10.bản là 2 Muong Kim'!F6+'12.sang ngà Phuc Than'!F6+'13.ban khoang Muong  Mit'!F6+'14.bản vè Muong Mit'!F6+'15.lằn giẳng Muong Than'!F6+'16.bản mường Muong Than'!F6</f>
        <v>73600000</v>
      </c>
    </row>
    <row r="6" spans="1:10" ht="25.5" customHeight="1">
      <c r="A6" s="9" t="s">
        <v>11</v>
      </c>
      <c r="B6" s="11" t="s">
        <v>98</v>
      </c>
      <c r="C6" s="9" t="s">
        <v>9</v>
      </c>
      <c r="D6" s="9">
        <v>100</v>
      </c>
      <c r="E6" s="6">
        <v>40000</v>
      </c>
      <c r="F6" s="6">
        <f>+D6*E6</f>
        <v>4000000</v>
      </c>
      <c r="G6" s="9"/>
    </row>
    <row r="7" spans="1:10" ht="25.5" customHeight="1">
      <c r="A7" s="3" t="s">
        <v>12</v>
      </c>
      <c r="B7" s="13" t="s">
        <v>99</v>
      </c>
      <c r="C7" s="3" t="s">
        <v>9</v>
      </c>
      <c r="D7" s="3">
        <v>10</v>
      </c>
      <c r="E7" s="5">
        <v>60000</v>
      </c>
      <c r="F7" s="6">
        <f>+D7*E7</f>
        <v>600000</v>
      </c>
      <c r="G7" s="3"/>
      <c r="I7" s="24">
        <f>+I5+F5</f>
        <v>78200000</v>
      </c>
    </row>
    <row r="8" spans="1:10" ht="25.5" customHeight="1">
      <c r="A8" s="4">
        <v>3</v>
      </c>
      <c r="B8" s="14" t="s">
        <v>13</v>
      </c>
      <c r="C8" s="3"/>
      <c r="D8" s="3"/>
      <c r="E8" s="3"/>
      <c r="F8" s="3"/>
      <c r="G8" s="3"/>
    </row>
    <row r="9" spans="1:10" ht="135" customHeight="1">
      <c r="A9" s="3">
        <v>1</v>
      </c>
      <c r="B9" s="19" t="s">
        <v>14</v>
      </c>
      <c r="C9" s="3" t="s">
        <v>15</v>
      </c>
      <c r="D9" s="3">
        <v>10</v>
      </c>
      <c r="E9" s="5">
        <v>2350000</v>
      </c>
      <c r="F9" s="5">
        <f>+D9*E9</f>
        <v>23500000</v>
      </c>
      <c r="G9" s="3"/>
      <c r="H9">
        <v>18500000</v>
      </c>
      <c r="I9" s="24">
        <f>+F9-H9</f>
        <v>5000000</v>
      </c>
    </row>
    <row r="10" spans="1:10" ht="26.4" customHeight="1">
      <c r="A10" s="3">
        <v>2</v>
      </c>
      <c r="B10" s="19" t="s">
        <v>62</v>
      </c>
      <c r="C10" s="3" t="s">
        <v>16</v>
      </c>
      <c r="D10" s="3">
        <v>10</v>
      </c>
      <c r="E10" s="5">
        <v>220000</v>
      </c>
      <c r="F10" s="5">
        <f t="shared" ref="F10:F15" si="0">+D10*E10</f>
        <v>2200000</v>
      </c>
      <c r="G10" s="3"/>
      <c r="H10">
        <v>2200000</v>
      </c>
      <c r="I10" s="24">
        <f t="shared" ref="I10:I15" si="1">+F10-H10</f>
        <v>0</v>
      </c>
    </row>
    <row r="11" spans="1:10" ht="28.2" customHeight="1">
      <c r="A11" s="3">
        <v>3</v>
      </c>
      <c r="B11" s="19" t="s">
        <v>61</v>
      </c>
      <c r="C11" s="3" t="s">
        <v>15</v>
      </c>
      <c r="D11" s="3">
        <v>10</v>
      </c>
      <c r="E11" s="5">
        <v>220000</v>
      </c>
      <c r="F11" s="5">
        <f t="shared" si="0"/>
        <v>2200000</v>
      </c>
      <c r="G11" s="3"/>
      <c r="H11">
        <v>2200000</v>
      </c>
      <c r="I11" s="24">
        <f t="shared" si="1"/>
        <v>0</v>
      </c>
    </row>
    <row r="12" spans="1:10" ht="28.95" customHeight="1">
      <c r="A12" s="3">
        <v>4</v>
      </c>
      <c r="B12" s="19" t="s">
        <v>18</v>
      </c>
      <c r="C12" s="3" t="s">
        <v>15</v>
      </c>
      <c r="D12" s="3">
        <v>8</v>
      </c>
      <c r="E12" s="5">
        <v>550000</v>
      </c>
      <c r="F12" s="5">
        <f t="shared" si="0"/>
        <v>4400000</v>
      </c>
      <c r="G12" s="3"/>
      <c r="H12">
        <v>5200000</v>
      </c>
      <c r="I12" s="24">
        <f t="shared" si="1"/>
        <v>-800000</v>
      </c>
    </row>
    <row r="13" spans="1:10" ht="30" customHeight="1">
      <c r="A13" s="3">
        <v>5</v>
      </c>
      <c r="B13" s="19" t="s">
        <v>67</v>
      </c>
      <c r="C13" s="3" t="s">
        <v>15</v>
      </c>
      <c r="D13" s="3">
        <v>8</v>
      </c>
      <c r="E13" s="5">
        <v>600000</v>
      </c>
      <c r="F13" s="5">
        <f t="shared" si="0"/>
        <v>4800000</v>
      </c>
      <c r="G13" s="10"/>
      <c r="H13">
        <v>4800000</v>
      </c>
      <c r="I13" s="24">
        <f t="shared" si="1"/>
        <v>0</v>
      </c>
    </row>
    <row r="14" spans="1:10" ht="29.4" customHeight="1">
      <c r="A14" s="3">
        <v>6</v>
      </c>
      <c r="B14" s="20" t="s">
        <v>65</v>
      </c>
      <c r="C14" s="3" t="s">
        <v>15</v>
      </c>
      <c r="D14" s="3">
        <v>4</v>
      </c>
      <c r="E14" s="5">
        <v>4800000</v>
      </c>
      <c r="F14" s="5">
        <f t="shared" si="0"/>
        <v>19200000</v>
      </c>
      <c r="G14" s="8"/>
      <c r="H14">
        <v>19200000</v>
      </c>
      <c r="I14" s="24">
        <f t="shared" si="1"/>
        <v>0</v>
      </c>
      <c r="J14" s="1"/>
    </row>
    <row r="15" spans="1:10" ht="29.4" customHeight="1">
      <c r="A15" s="3">
        <v>7</v>
      </c>
      <c r="B15" s="20" t="s">
        <v>68</v>
      </c>
      <c r="C15" s="3" t="s">
        <v>15</v>
      </c>
      <c r="D15" s="3">
        <v>1</v>
      </c>
      <c r="E15" s="5">
        <v>11850000</v>
      </c>
      <c r="F15" s="5">
        <f t="shared" si="0"/>
        <v>11850000</v>
      </c>
      <c r="G15" s="8"/>
      <c r="H15">
        <v>11850000</v>
      </c>
      <c r="I15" s="24">
        <f t="shared" si="1"/>
        <v>0</v>
      </c>
    </row>
    <row r="16" spans="1:10" ht="16.8">
      <c r="A16" s="2"/>
      <c r="B16" s="7" t="s">
        <v>21</v>
      </c>
      <c r="C16" s="7"/>
      <c r="D16" s="7">
        <f>SUM(D9:D15)</f>
        <v>51</v>
      </c>
      <c r="E16" s="7"/>
      <c r="F16" s="15">
        <f>SUM(F6:F15)</f>
        <v>72750000</v>
      </c>
      <c r="G16" s="8"/>
      <c r="H16" s="15">
        <f>SUM(H6:H15)</f>
        <v>63950000</v>
      </c>
    </row>
    <row r="17" spans="1:7">
      <c r="A17" s="8"/>
      <c r="B17" s="8"/>
      <c r="C17" s="8"/>
      <c r="D17" s="8"/>
      <c r="E17" s="8"/>
      <c r="F17" s="8"/>
      <c r="G17" s="8"/>
    </row>
    <row r="18" spans="1:7">
      <c r="A18" s="8"/>
      <c r="B18" s="8"/>
      <c r="C18" s="8"/>
      <c r="D18" s="8"/>
      <c r="E18" s="8"/>
      <c r="F18" s="8"/>
      <c r="G18" s="8"/>
    </row>
    <row r="19" spans="1:7">
      <c r="A19" s="8"/>
      <c r="B19" s="8"/>
      <c r="C19" s="8"/>
      <c r="D19" s="8"/>
      <c r="E19" s="8"/>
      <c r="F19" s="8"/>
      <c r="G19" s="8"/>
    </row>
    <row r="20" spans="1:7">
      <c r="A20" s="8"/>
      <c r="B20" s="8"/>
      <c r="C20" s="8"/>
      <c r="D20" s="8"/>
      <c r="E20" s="8"/>
      <c r="F20" s="8"/>
      <c r="G20" s="8"/>
    </row>
  </sheetData>
  <mergeCells count="2">
    <mergeCell ref="A1:G1"/>
    <mergeCell ref="A2:G2"/>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37"/>
  <sheetViews>
    <sheetView tabSelected="1" topLeftCell="A27" zoomScaleNormal="100" workbookViewId="0">
      <selection activeCell="H30" sqref="H30"/>
    </sheetView>
  </sheetViews>
  <sheetFormatPr defaultColWidth="8.8984375" defaultRowHeight="18"/>
  <cols>
    <col min="1" max="1" width="8.69921875" style="50" customWidth="1"/>
    <col min="2" max="2" width="64.59765625" style="50" customWidth="1"/>
    <col min="3" max="3" width="10.59765625" style="50" customWidth="1"/>
    <col min="4" max="4" width="18" style="50" customWidth="1"/>
    <col min="5" max="5" width="17.59765625" style="50" customWidth="1"/>
    <col min="6" max="7" width="23.59765625" style="50" customWidth="1"/>
    <col min="8" max="8" width="49.3984375" style="50" customWidth="1"/>
    <col min="9" max="10" width="11.59765625" style="50" customWidth="1"/>
    <col min="11" max="16384" width="8.8984375" style="50"/>
  </cols>
  <sheetData>
    <row r="1" spans="1:8" ht="30" customHeight="1">
      <c r="A1" s="73" t="str">
        <f>+'16.bản mường Muong Than'!A1:G1</f>
        <v>PHỤ LỤC</v>
      </c>
      <c r="B1" s="73"/>
      <c r="C1" s="73"/>
      <c r="D1" s="73"/>
      <c r="E1" s="73"/>
      <c r="F1" s="73"/>
      <c r="G1" s="73"/>
    </row>
    <row r="2" spans="1:8" ht="30" customHeight="1">
      <c r="A2" s="75" t="s">
        <v>136</v>
      </c>
      <c r="B2" s="75"/>
      <c r="C2" s="75"/>
      <c r="D2" s="75"/>
      <c r="E2" s="75"/>
      <c r="F2" s="75"/>
      <c r="G2" s="75"/>
    </row>
    <row r="3" spans="1:8" ht="30" customHeight="1"/>
    <row r="4" spans="1:8" s="52" customFormat="1" ht="46.5" customHeight="1">
      <c r="A4" s="76" t="s">
        <v>96</v>
      </c>
      <c r="B4" s="76" t="s">
        <v>1</v>
      </c>
      <c r="C4" s="74" t="s">
        <v>135</v>
      </c>
      <c r="D4" s="74"/>
      <c r="E4" s="74"/>
      <c r="F4" s="74"/>
      <c r="G4" s="76" t="s">
        <v>134</v>
      </c>
    </row>
    <row r="5" spans="1:8" s="52" customFormat="1" ht="46.5" customHeight="1">
      <c r="A5" s="77"/>
      <c r="B5" s="77"/>
      <c r="C5" s="36" t="s">
        <v>2</v>
      </c>
      <c r="D5" s="36" t="s">
        <v>3</v>
      </c>
      <c r="E5" s="36" t="s">
        <v>82</v>
      </c>
      <c r="F5" s="36" t="s">
        <v>83</v>
      </c>
      <c r="G5" s="77"/>
    </row>
    <row r="6" spans="1:8" s="52" customFormat="1" ht="46.5" customHeight="1">
      <c r="A6" s="38" t="s">
        <v>124</v>
      </c>
      <c r="B6" s="38" t="s">
        <v>125</v>
      </c>
      <c r="C6" s="36"/>
      <c r="D6" s="39">
        <f>SUM(D7:D28)</f>
        <v>1606</v>
      </c>
      <c r="E6" s="36"/>
      <c r="F6" s="39">
        <f>SUM(F7:F28)</f>
        <v>1156030000</v>
      </c>
      <c r="G6" s="39"/>
    </row>
    <row r="7" spans="1:8" ht="36.75" customHeight="1">
      <c r="A7" s="41">
        <v>1</v>
      </c>
      <c r="B7" s="42" t="s">
        <v>100</v>
      </c>
      <c r="C7" s="41" t="s">
        <v>15</v>
      </c>
      <c r="D7" s="41">
        <v>10</v>
      </c>
      <c r="E7" s="43">
        <v>2350000</v>
      </c>
      <c r="F7" s="43">
        <f>D7*E7</f>
        <v>23500000</v>
      </c>
      <c r="G7" s="63"/>
      <c r="H7" s="73"/>
    </row>
    <row r="8" spans="1:8" ht="36.75" customHeight="1">
      <c r="A8" s="41">
        <v>2</v>
      </c>
      <c r="B8" s="42" t="s">
        <v>101</v>
      </c>
      <c r="C8" s="41" t="s">
        <v>15</v>
      </c>
      <c r="D8" s="41">
        <v>18</v>
      </c>
      <c r="E8" s="43">
        <v>2800000</v>
      </c>
      <c r="F8" s="43">
        <f t="shared" ref="F8:F28" si="0">D8*E8</f>
        <v>50400000</v>
      </c>
      <c r="G8" s="63"/>
      <c r="H8" s="73"/>
    </row>
    <row r="9" spans="1:8" ht="36.75" customHeight="1">
      <c r="A9" s="41">
        <v>3</v>
      </c>
      <c r="B9" s="42" t="s">
        <v>102</v>
      </c>
      <c r="C9" s="41" t="s">
        <v>15</v>
      </c>
      <c r="D9" s="41">
        <v>8</v>
      </c>
      <c r="E9" s="43">
        <v>1050000</v>
      </c>
      <c r="F9" s="43">
        <f t="shared" si="0"/>
        <v>8400000</v>
      </c>
      <c r="G9" s="63"/>
      <c r="H9" s="73"/>
    </row>
    <row r="10" spans="1:8" ht="36.75" customHeight="1">
      <c r="A10" s="41">
        <v>7</v>
      </c>
      <c r="B10" s="42" t="s">
        <v>103</v>
      </c>
      <c r="C10" s="41" t="s">
        <v>16</v>
      </c>
      <c r="D10" s="41">
        <v>168</v>
      </c>
      <c r="E10" s="43">
        <v>200000</v>
      </c>
      <c r="F10" s="43">
        <f t="shared" si="0"/>
        <v>33600000</v>
      </c>
      <c r="G10" s="63"/>
      <c r="H10" s="73"/>
    </row>
    <row r="11" spans="1:8" ht="36.75" customHeight="1">
      <c r="A11" s="41">
        <v>8</v>
      </c>
      <c r="B11" s="42" t="s">
        <v>104</v>
      </c>
      <c r="C11" s="41" t="s">
        <v>15</v>
      </c>
      <c r="D11" s="41">
        <v>118</v>
      </c>
      <c r="E11" s="43">
        <v>220000</v>
      </c>
      <c r="F11" s="43">
        <f t="shared" si="0"/>
        <v>25960000</v>
      </c>
      <c r="G11" s="63"/>
      <c r="H11" s="73"/>
    </row>
    <row r="12" spans="1:8" ht="36.75" customHeight="1">
      <c r="A12" s="41">
        <v>9</v>
      </c>
      <c r="B12" s="42" t="s">
        <v>105</v>
      </c>
      <c r="C12" s="41" t="s">
        <v>15</v>
      </c>
      <c r="D12" s="41">
        <v>24</v>
      </c>
      <c r="E12" s="43">
        <v>550000</v>
      </c>
      <c r="F12" s="43">
        <f t="shared" si="0"/>
        <v>13200000</v>
      </c>
      <c r="G12" s="63"/>
      <c r="H12" s="73"/>
    </row>
    <row r="13" spans="1:8" ht="36.75" customHeight="1">
      <c r="A13" s="41">
        <v>10</v>
      </c>
      <c r="B13" s="42" t="s">
        <v>106</v>
      </c>
      <c r="C13" s="41" t="s">
        <v>15</v>
      </c>
      <c r="D13" s="41">
        <v>8</v>
      </c>
      <c r="E13" s="43">
        <v>600000</v>
      </c>
      <c r="F13" s="43">
        <f t="shared" si="0"/>
        <v>4800000</v>
      </c>
      <c r="G13" s="63"/>
      <c r="H13" s="73"/>
    </row>
    <row r="14" spans="1:8" ht="36.75" customHeight="1">
      <c r="A14" s="41">
        <v>11</v>
      </c>
      <c r="B14" s="42" t="s">
        <v>107</v>
      </c>
      <c r="C14" s="41" t="s">
        <v>15</v>
      </c>
      <c r="D14" s="41">
        <v>12</v>
      </c>
      <c r="E14" s="43">
        <v>4800000</v>
      </c>
      <c r="F14" s="43">
        <f t="shared" si="0"/>
        <v>57600000</v>
      </c>
      <c r="G14" s="63"/>
      <c r="H14" s="73"/>
    </row>
    <row r="15" spans="1:8" ht="36.75" customHeight="1">
      <c r="A15" s="41">
        <v>12</v>
      </c>
      <c r="B15" s="42" t="s">
        <v>121</v>
      </c>
      <c r="C15" s="41" t="s">
        <v>15</v>
      </c>
      <c r="D15" s="41">
        <v>156</v>
      </c>
      <c r="E15" s="43">
        <v>550000</v>
      </c>
      <c r="F15" s="43">
        <f t="shared" si="0"/>
        <v>85800000</v>
      </c>
      <c r="G15" s="63"/>
      <c r="H15" s="73"/>
    </row>
    <row r="16" spans="1:8" ht="36.75" customHeight="1">
      <c r="A16" s="41">
        <v>13</v>
      </c>
      <c r="B16" s="42" t="s">
        <v>120</v>
      </c>
      <c r="C16" s="41" t="s">
        <v>15</v>
      </c>
      <c r="D16" s="41">
        <v>156</v>
      </c>
      <c r="E16" s="43">
        <v>500000</v>
      </c>
      <c r="F16" s="43">
        <f t="shared" si="0"/>
        <v>78000000</v>
      </c>
      <c r="G16" s="63"/>
      <c r="H16" s="73"/>
    </row>
    <row r="17" spans="1:8" ht="36.75" customHeight="1">
      <c r="A17" s="41">
        <v>14</v>
      </c>
      <c r="B17" s="42" t="s">
        <v>119</v>
      </c>
      <c r="C17" s="41" t="s">
        <v>15</v>
      </c>
      <c r="D17" s="41">
        <v>70</v>
      </c>
      <c r="E17" s="43">
        <v>980000</v>
      </c>
      <c r="F17" s="43">
        <f t="shared" si="0"/>
        <v>68600000</v>
      </c>
      <c r="G17" s="63"/>
      <c r="H17" s="73"/>
    </row>
    <row r="18" spans="1:8" ht="36.75" customHeight="1">
      <c r="A18" s="41">
        <v>15</v>
      </c>
      <c r="B18" s="44" t="s">
        <v>118</v>
      </c>
      <c r="C18" s="41" t="s">
        <v>16</v>
      </c>
      <c r="D18" s="41">
        <v>140</v>
      </c>
      <c r="E18" s="43">
        <v>180000</v>
      </c>
      <c r="F18" s="43">
        <f t="shared" si="0"/>
        <v>25200000</v>
      </c>
      <c r="G18" s="63"/>
      <c r="H18" s="73"/>
    </row>
    <row r="19" spans="1:8" ht="36.75" customHeight="1">
      <c r="A19" s="41">
        <v>16</v>
      </c>
      <c r="B19" s="44" t="s">
        <v>117</v>
      </c>
      <c r="C19" s="41" t="s">
        <v>15</v>
      </c>
      <c r="D19" s="41">
        <v>20</v>
      </c>
      <c r="E19" s="43">
        <v>1250000</v>
      </c>
      <c r="F19" s="43">
        <f t="shared" si="0"/>
        <v>25000000</v>
      </c>
      <c r="G19" s="63"/>
      <c r="H19" s="73"/>
    </row>
    <row r="20" spans="1:8" ht="36.75" customHeight="1">
      <c r="A20" s="44">
        <v>17</v>
      </c>
      <c r="B20" s="44" t="s">
        <v>116</v>
      </c>
      <c r="C20" s="41" t="s">
        <v>15</v>
      </c>
      <c r="D20" s="41">
        <v>150</v>
      </c>
      <c r="E20" s="60">
        <v>100000</v>
      </c>
      <c r="F20" s="60">
        <f t="shared" si="0"/>
        <v>15000000</v>
      </c>
      <c r="G20" s="64"/>
      <c r="H20" s="73"/>
    </row>
    <row r="21" spans="1:8" ht="36.75" customHeight="1">
      <c r="A21" s="44">
        <v>18</v>
      </c>
      <c r="B21" s="44" t="s">
        <v>115</v>
      </c>
      <c r="C21" s="41" t="s">
        <v>15</v>
      </c>
      <c r="D21" s="41">
        <v>140</v>
      </c>
      <c r="E21" s="43">
        <v>400000</v>
      </c>
      <c r="F21" s="43">
        <f t="shared" si="0"/>
        <v>56000000</v>
      </c>
      <c r="G21" s="63"/>
      <c r="H21" s="73"/>
    </row>
    <row r="22" spans="1:8" ht="36.75" customHeight="1">
      <c r="A22" s="44">
        <v>19</v>
      </c>
      <c r="B22" s="44" t="s">
        <v>114</v>
      </c>
      <c r="C22" s="41" t="s">
        <v>15</v>
      </c>
      <c r="D22" s="41">
        <v>90</v>
      </c>
      <c r="E22" s="43">
        <v>80000</v>
      </c>
      <c r="F22" s="43">
        <f t="shared" si="0"/>
        <v>7200000</v>
      </c>
      <c r="G22" s="63"/>
      <c r="H22" s="73"/>
    </row>
    <row r="23" spans="1:8" ht="36.75" customHeight="1">
      <c r="A23" s="44">
        <v>20</v>
      </c>
      <c r="B23" s="44" t="s">
        <v>113</v>
      </c>
      <c r="C23" s="41" t="s">
        <v>29</v>
      </c>
      <c r="D23" s="41">
        <v>140</v>
      </c>
      <c r="E23" s="43">
        <v>550000</v>
      </c>
      <c r="F23" s="43">
        <f t="shared" si="0"/>
        <v>77000000</v>
      </c>
      <c r="G23" s="63"/>
      <c r="H23" s="73"/>
    </row>
    <row r="24" spans="1:8" ht="36.75" customHeight="1">
      <c r="A24" s="44">
        <v>21</v>
      </c>
      <c r="B24" s="44" t="s">
        <v>112</v>
      </c>
      <c r="C24" s="41" t="s">
        <v>15</v>
      </c>
      <c r="D24" s="41">
        <v>131</v>
      </c>
      <c r="E24" s="43">
        <v>1600000</v>
      </c>
      <c r="F24" s="43">
        <f t="shared" si="0"/>
        <v>209600000</v>
      </c>
      <c r="G24" s="63"/>
      <c r="H24" s="73"/>
    </row>
    <row r="25" spans="1:8" ht="36.75" customHeight="1">
      <c r="A25" s="44">
        <v>22</v>
      </c>
      <c r="B25" s="44" t="s">
        <v>111</v>
      </c>
      <c r="C25" s="41" t="s">
        <v>15</v>
      </c>
      <c r="D25" s="41">
        <v>26</v>
      </c>
      <c r="E25" s="43">
        <v>2500000</v>
      </c>
      <c r="F25" s="43">
        <f t="shared" si="0"/>
        <v>65000000</v>
      </c>
      <c r="G25" s="63"/>
      <c r="H25" s="73"/>
    </row>
    <row r="26" spans="1:8" ht="36.75" customHeight="1">
      <c r="A26" s="44">
        <v>23</v>
      </c>
      <c r="B26" s="44" t="s">
        <v>110</v>
      </c>
      <c r="C26" s="41" t="s">
        <v>15</v>
      </c>
      <c r="D26" s="41">
        <v>2</v>
      </c>
      <c r="E26" s="43">
        <v>9735000</v>
      </c>
      <c r="F26" s="43">
        <f t="shared" si="0"/>
        <v>19470000</v>
      </c>
      <c r="G26" s="63"/>
      <c r="H26" s="73"/>
    </row>
    <row r="27" spans="1:8" ht="36.75" customHeight="1">
      <c r="A27" s="44">
        <v>24</v>
      </c>
      <c r="B27" s="44" t="s">
        <v>109</v>
      </c>
      <c r="C27" s="41" t="s">
        <v>15</v>
      </c>
      <c r="D27" s="41">
        <v>3</v>
      </c>
      <c r="E27" s="43">
        <v>5700000</v>
      </c>
      <c r="F27" s="43">
        <f t="shared" si="0"/>
        <v>17100000</v>
      </c>
      <c r="G27" s="63"/>
      <c r="H27" s="73"/>
    </row>
    <row r="28" spans="1:8" ht="36.75" customHeight="1">
      <c r="A28" s="44">
        <v>25</v>
      </c>
      <c r="B28" s="44" t="s">
        <v>108</v>
      </c>
      <c r="C28" s="41" t="s">
        <v>15</v>
      </c>
      <c r="D28" s="41">
        <v>16</v>
      </c>
      <c r="E28" s="43">
        <v>11850000</v>
      </c>
      <c r="F28" s="43">
        <f t="shared" si="0"/>
        <v>189600000</v>
      </c>
      <c r="G28" s="63"/>
      <c r="H28" s="73"/>
    </row>
    <row r="29" spans="1:8" ht="80.25" customHeight="1">
      <c r="A29" s="44" t="s">
        <v>123</v>
      </c>
      <c r="B29" s="45" t="s">
        <v>85</v>
      </c>
      <c r="C29" s="44"/>
      <c r="D29" s="44"/>
      <c r="E29" s="44"/>
      <c r="F29" s="46">
        <v>78200000</v>
      </c>
      <c r="G29" s="46"/>
      <c r="H29" s="48"/>
    </row>
    <row r="30" spans="1:8" ht="93.75" customHeight="1">
      <c r="A30" s="44" t="s">
        <v>126</v>
      </c>
      <c r="B30" s="49" t="s">
        <v>133</v>
      </c>
      <c r="C30" s="44"/>
      <c r="D30" s="44"/>
      <c r="E30" s="44"/>
      <c r="F30" s="46">
        <v>15000000</v>
      </c>
      <c r="G30" s="46"/>
    </row>
    <row r="31" spans="1:8" ht="81.75" customHeight="1">
      <c r="A31" s="44" t="s">
        <v>127</v>
      </c>
      <c r="B31" s="45" t="s">
        <v>87</v>
      </c>
      <c r="C31" s="44"/>
      <c r="D31" s="44"/>
      <c r="E31" s="44"/>
      <c r="F31" s="46">
        <v>6600000</v>
      </c>
      <c r="G31" s="46"/>
      <c r="H31" s="73"/>
    </row>
    <row r="32" spans="1:8" ht="73.5" customHeight="1">
      <c r="A32" s="44" t="s">
        <v>128</v>
      </c>
      <c r="B32" s="45" t="s">
        <v>88</v>
      </c>
      <c r="C32" s="44"/>
      <c r="D32" s="44"/>
      <c r="E32" s="44"/>
      <c r="F32" s="46">
        <v>5500000</v>
      </c>
      <c r="G32" s="46"/>
      <c r="H32" s="73"/>
    </row>
    <row r="33" spans="1:10" s="57" customFormat="1" ht="35.25" customHeight="1">
      <c r="A33" s="54"/>
      <c r="B33" s="55" t="s">
        <v>129</v>
      </c>
      <c r="C33" s="54"/>
      <c r="D33" s="54"/>
      <c r="E33" s="54"/>
      <c r="F33" s="56">
        <f>+F32+F31+F30+F29+F6</f>
        <v>1261330000</v>
      </c>
      <c r="G33" s="56"/>
    </row>
    <row r="34" spans="1:10">
      <c r="J34" s="53"/>
    </row>
    <row r="36" spans="1:10">
      <c r="J36" s="53"/>
    </row>
    <row r="37" spans="1:10">
      <c r="J37" s="53"/>
    </row>
  </sheetData>
  <mergeCells count="8">
    <mergeCell ref="H31:H32"/>
    <mergeCell ref="C4:F4"/>
    <mergeCell ref="H7:H28"/>
    <mergeCell ref="A1:G1"/>
    <mergeCell ref="A2:G2"/>
    <mergeCell ref="B4:B5"/>
    <mergeCell ref="A4:A5"/>
    <mergeCell ref="G4:G5"/>
  </mergeCells>
  <pageMargins left="0.84" right="0.19685039370078741" top="0.19685039370078741" bottom="0.31496062992125984" header="0.31496062992125984" footer="0.31496062992125984"/>
  <pageSetup paperSize="9" scale="5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37"/>
  <sheetViews>
    <sheetView topLeftCell="A16" zoomScale="55" zoomScaleNormal="55" workbookViewId="0">
      <selection activeCell="H30" sqref="H30"/>
    </sheetView>
  </sheetViews>
  <sheetFormatPr defaultColWidth="8.8984375" defaultRowHeight="18"/>
  <cols>
    <col min="1" max="1" width="8.69921875" style="50" customWidth="1"/>
    <col min="2" max="2" width="59.3984375" style="50" customWidth="1"/>
    <col min="3" max="3" width="10.59765625" style="50" customWidth="1"/>
    <col min="4" max="4" width="15.8984375" style="50" customWidth="1"/>
    <col min="5" max="5" width="17.59765625" style="50" customWidth="1"/>
    <col min="6" max="6" width="25.59765625" style="50" customWidth="1"/>
    <col min="7" max="7" width="10.59765625" style="50" customWidth="1"/>
    <col min="8" max="8" width="18" style="50" customWidth="1"/>
    <col min="9" max="9" width="17.59765625" style="50" customWidth="1"/>
    <col min="10" max="10" width="23.59765625" style="50" customWidth="1"/>
    <col min="11" max="11" width="45.59765625" style="50" customWidth="1"/>
    <col min="12" max="12" width="49.3984375" style="50" customWidth="1"/>
    <col min="13" max="14" width="11.59765625" style="50" customWidth="1"/>
    <col min="15" max="16384" width="8.8984375" style="50"/>
  </cols>
  <sheetData>
    <row r="1" spans="1:12" ht="30" customHeight="1">
      <c r="A1" s="73" t="str">
        <f>+'16.bản mường Muong Than'!A1:G1</f>
        <v>PHỤ LỤC</v>
      </c>
      <c r="B1" s="73"/>
      <c r="C1" s="73"/>
      <c r="D1" s="73"/>
      <c r="E1" s="73"/>
      <c r="F1" s="73"/>
      <c r="G1" s="73"/>
      <c r="H1" s="73"/>
      <c r="I1" s="73"/>
      <c r="J1" s="73"/>
      <c r="K1" s="73"/>
    </row>
    <row r="2" spans="1:12" ht="30" customHeight="1">
      <c r="A2" s="73" t="str">
        <f>+'16.bản mường Muong Than'!A2:G2</f>
        <v>(Kèm theo Báo cáo thẩm định số        /BC-TCKH ngày    tháng 10 năm 2024 của Phòng Tài chính - Kế hoạch huyện Than Uyên)</v>
      </c>
      <c r="B2" s="73"/>
      <c r="C2" s="73"/>
      <c r="D2" s="73"/>
      <c r="E2" s="73"/>
      <c r="F2" s="73"/>
      <c r="G2" s="73"/>
      <c r="H2" s="73"/>
      <c r="I2" s="73"/>
      <c r="J2" s="73"/>
      <c r="K2" s="73"/>
    </row>
    <row r="3" spans="1:12" ht="30" customHeight="1"/>
    <row r="4" spans="1:12" s="52" customFormat="1" ht="46.5" customHeight="1">
      <c r="A4" s="76" t="s">
        <v>96</v>
      </c>
      <c r="B4" s="76" t="s">
        <v>1</v>
      </c>
      <c r="C4" s="74" t="s">
        <v>89</v>
      </c>
      <c r="D4" s="74"/>
      <c r="E4" s="74"/>
      <c r="F4" s="74"/>
      <c r="G4" s="74" t="s">
        <v>90</v>
      </c>
      <c r="H4" s="74"/>
      <c r="I4" s="74"/>
      <c r="J4" s="74"/>
      <c r="K4" s="76" t="s">
        <v>95</v>
      </c>
    </row>
    <row r="5" spans="1:12" s="52" customFormat="1" ht="46.5" customHeight="1">
      <c r="A5" s="77"/>
      <c r="B5" s="77"/>
      <c r="C5" s="36" t="s">
        <v>2</v>
      </c>
      <c r="D5" s="37" t="s">
        <v>3</v>
      </c>
      <c r="E5" s="36" t="s">
        <v>82</v>
      </c>
      <c r="F5" s="36" t="s">
        <v>83</v>
      </c>
      <c r="G5" s="36" t="s">
        <v>2</v>
      </c>
      <c r="H5" s="36" t="s">
        <v>3</v>
      </c>
      <c r="I5" s="36" t="s">
        <v>82</v>
      </c>
      <c r="J5" s="36" t="s">
        <v>83</v>
      </c>
      <c r="K5" s="77"/>
    </row>
    <row r="6" spans="1:12" s="52" customFormat="1" ht="46.5" customHeight="1">
      <c r="A6" s="38" t="s">
        <v>124</v>
      </c>
      <c r="B6" s="38" t="s">
        <v>125</v>
      </c>
      <c r="C6" s="36"/>
      <c r="D6" s="39">
        <f>SUM(D7:D28)</f>
        <v>1606</v>
      </c>
      <c r="E6" s="36"/>
      <c r="F6" s="39">
        <f>SUM(F7:F28)</f>
        <v>1174790000</v>
      </c>
      <c r="G6" s="36"/>
      <c r="H6" s="39">
        <f>SUM(H7:H28)</f>
        <v>1606</v>
      </c>
      <c r="I6" s="36"/>
      <c r="J6" s="39">
        <f>SUM(J7:J28)</f>
        <v>1174790000</v>
      </c>
      <c r="K6" s="40"/>
    </row>
    <row r="7" spans="1:12" ht="36.75" customHeight="1">
      <c r="A7" s="41">
        <v>1</v>
      </c>
      <c r="B7" s="42" t="s">
        <v>100</v>
      </c>
      <c r="C7" s="41" t="s">
        <v>15</v>
      </c>
      <c r="D7" s="41">
        <v>10</v>
      </c>
      <c r="E7" s="43">
        <v>2350000</v>
      </c>
      <c r="F7" s="43">
        <f>D7*E7</f>
        <v>23500000</v>
      </c>
      <c r="G7" s="41" t="s">
        <v>15</v>
      </c>
      <c r="H7" s="41">
        <v>10</v>
      </c>
      <c r="I7" s="43">
        <v>2350000</v>
      </c>
      <c r="J7" s="43">
        <f>H7*I7</f>
        <v>23500000</v>
      </c>
      <c r="K7" s="78" t="s">
        <v>122</v>
      </c>
      <c r="L7" s="73"/>
    </row>
    <row r="8" spans="1:12" ht="36.75" customHeight="1">
      <c r="A8" s="41">
        <v>2</v>
      </c>
      <c r="B8" s="42" t="s">
        <v>101</v>
      </c>
      <c r="C8" s="41" t="s">
        <v>15</v>
      </c>
      <c r="D8" s="41">
        <v>18</v>
      </c>
      <c r="E8" s="43">
        <v>2800000</v>
      </c>
      <c r="F8" s="43">
        <f t="shared" ref="F8:F28" si="0">D8*E8</f>
        <v>50400000</v>
      </c>
      <c r="G8" s="41" t="s">
        <v>15</v>
      </c>
      <c r="H8" s="41">
        <v>18</v>
      </c>
      <c r="I8" s="43">
        <v>2800000</v>
      </c>
      <c r="J8" s="43">
        <f t="shared" ref="J8:J28" si="1">H8*I8</f>
        <v>50400000</v>
      </c>
      <c r="K8" s="79"/>
      <c r="L8" s="73"/>
    </row>
    <row r="9" spans="1:12" ht="36.75" customHeight="1">
      <c r="A9" s="41">
        <v>3</v>
      </c>
      <c r="B9" s="42" t="s">
        <v>102</v>
      </c>
      <c r="C9" s="41" t="s">
        <v>15</v>
      </c>
      <c r="D9" s="41">
        <v>8</v>
      </c>
      <c r="E9" s="43">
        <v>1050000</v>
      </c>
      <c r="F9" s="43">
        <f t="shared" si="0"/>
        <v>8400000</v>
      </c>
      <c r="G9" s="41" t="s">
        <v>15</v>
      </c>
      <c r="H9" s="41">
        <v>8</v>
      </c>
      <c r="I9" s="43">
        <v>1050000</v>
      </c>
      <c r="J9" s="43">
        <f t="shared" si="1"/>
        <v>8400000</v>
      </c>
      <c r="K9" s="79"/>
      <c r="L9" s="73"/>
    </row>
    <row r="10" spans="1:12" ht="36.75" customHeight="1">
      <c r="A10" s="41">
        <v>7</v>
      </c>
      <c r="B10" s="42" t="s">
        <v>103</v>
      </c>
      <c r="C10" s="41" t="s">
        <v>16</v>
      </c>
      <c r="D10" s="41">
        <v>168</v>
      </c>
      <c r="E10" s="43">
        <v>220000</v>
      </c>
      <c r="F10" s="43">
        <f t="shared" si="0"/>
        <v>36960000</v>
      </c>
      <c r="G10" s="41" t="s">
        <v>16</v>
      </c>
      <c r="H10" s="41">
        <v>168</v>
      </c>
      <c r="I10" s="43">
        <v>220000</v>
      </c>
      <c r="J10" s="43">
        <f t="shared" si="1"/>
        <v>36960000</v>
      </c>
      <c r="K10" s="79"/>
      <c r="L10" s="73"/>
    </row>
    <row r="11" spans="1:12" s="61" customFormat="1" ht="36.75" customHeight="1">
      <c r="A11" s="58">
        <v>8</v>
      </c>
      <c r="B11" s="59" t="s">
        <v>104</v>
      </c>
      <c r="C11" s="58" t="s">
        <v>15</v>
      </c>
      <c r="D11" s="58">
        <v>118</v>
      </c>
      <c r="E11" s="60">
        <v>220000</v>
      </c>
      <c r="F11" s="60">
        <f t="shared" si="0"/>
        <v>25960000</v>
      </c>
      <c r="G11" s="58" t="s">
        <v>15</v>
      </c>
      <c r="H11" s="58">
        <v>118</v>
      </c>
      <c r="I11" s="60">
        <v>220000</v>
      </c>
      <c r="J11" s="60">
        <f t="shared" si="1"/>
        <v>25960000</v>
      </c>
      <c r="K11" s="79"/>
      <c r="L11" s="73"/>
    </row>
    <row r="12" spans="1:12" ht="36.75" customHeight="1">
      <c r="A12" s="41">
        <v>9</v>
      </c>
      <c r="B12" s="42" t="s">
        <v>105</v>
      </c>
      <c r="C12" s="41" t="s">
        <v>15</v>
      </c>
      <c r="D12" s="41">
        <v>24</v>
      </c>
      <c r="E12" s="43">
        <v>550000</v>
      </c>
      <c r="F12" s="43">
        <f t="shared" si="0"/>
        <v>13200000</v>
      </c>
      <c r="G12" s="41" t="s">
        <v>15</v>
      </c>
      <c r="H12" s="41">
        <v>24</v>
      </c>
      <c r="I12" s="43">
        <v>550000</v>
      </c>
      <c r="J12" s="43">
        <f t="shared" si="1"/>
        <v>13200000</v>
      </c>
      <c r="K12" s="79"/>
      <c r="L12" s="73"/>
    </row>
    <row r="13" spans="1:12" ht="36.75" customHeight="1">
      <c r="A13" s="41">
        <v>10</v>
      </c>
      <c r="B13" s="42" t="s">
        <v>106</v>
      </c>
      <c r="C13" s="41" t="s">
        <v>15</v>
      </c>
      <c r="D13" s="41">
        <v>8</v>
      </c>
      <c r="E13" s="43">
        <v>600000</v>
      </c>
      <c r="F13" s="43">
        <f t="shared" si="0"/>
        <v>4800000</v>
      </c>
      <c r="G13" s="41" t="s">
        <v>15</v>
      </c>
      <c r="H13" s="41">
        <v>8</v>
      </c>
      <c r="I13" s="43">
        <v>600000</v>
      </c>
      <c r="J13" s="43">
        <f t="shared" si="1"/>
        <v>4800000</v>
      </c>
      <c r="K13" s="79"/>
      <c r="L13" s="73"/>
    </row>
    <row r="14" spans="1:12" ht="36.75" customHeight="1">
      <c r="A14" s="41">
        <v>11</v>
      </c>
      <c r="B14" s="42" t="s">
        <v>107</v>
      </c>
      <c r="C14" s="41" t="s">
        <v>15</v>
      </c>
      <c r="D14" s="41">
        <v>12</v>
      </c>
      <c r="E14" s="43">
        <v>4800000</v>
      </c>
      <c r="F14" s="43">
        <f t="shared" si="0"/>
        <v>57600000</v>
      </c>
      <c r="G14" s="41" t="s">
        <v>15</v>
      </c>
      <c r="H14" s="41">
        <v>12</v>
      </c>
      <c r="I14" s="43">
        <v>4800000</v>
      </c>
      <c r="J14" s="43">
        <f t="shared" si="1"/>
        <v>57600000</v>
      </c>
      <c r="K14" s="79"/>
      <c r="L14" s="73"/>
    </row>
    <row r="15" spans="1:12" ht="36.75" customHeight="1">
      <c r="A15" s="41">
        <v>12</v>
      </c>
      <c r="B15" s="42" t="s">
        <v>121</v>
      </c>
      <c r="C15" s="41" t="s">
        <v>15</v>
      </c>
      <c r="D15" s="41">
        <v>156</v>
      </c>
      <c r="E15" s="43">
        <v>550000</v>
      </c>
      <c r="F15" s="43">
        <f t="shared" si="0"/>
        <v>85800000</v>
      </c>
      <c r="G15" s="41" t="s">
        <v>15</v>
      </c>
      <c r="H15" s="41">
        <v>156</v>
      </c>
      <c r="I15" s="43">
        <v>550000</v>
      </c>
      <c r="J15" s="43">
        <f t="shared" si="1"/>
        <v>85800000</v>
      </c>
      <c r="K15" s="79"/>
      <c r="L15" s="73"/>
    </row>
    <row r="16" spans="1:12" ht="36.75" customHeight="1">
      <c r="A16" s="41">
        <v>13</v>
      </c>
      <c r="B16" s="42" t="s">
        <v>120</v>
      </c>
      <c r="C16" s="41" t="s">
        <v>15</v>
      </c>
      <c r="D16" s="41">
        <v>156</v>
      </c>
      <c r="E16" s="43">
        <v>500000</v>
      </c>
      <c r="F16" s="43">
        <f t="shared" si="0"/>
        <v>78000000</v>
      </c>
      <c r="G16" s="41" t="s">
        <v>15</v>
      </c>
      <c r="H16" s="41">
        <v>156</v>
      </c>
      <c r="I16" s="43">
        <v>500000</v>
      </c>
      <c r="J16" s="43">
        <f t="shared" si="1"/>
        <v>78000000</v>
      </c>
      <c r="K16" s="79"/>
      <c r="L16" s="73"/>
    </row>
    <row r="17" spans="1:12" ht="36.75" customHeight="1">
      <c r="A17" s="41">
        <v>14</v>
      </c>
      <c r="B17" s="42" t="s">
        <v>119</v>
      </c>
      <c r="C17" s="41" t="s">
        <v>15</v>
      </c>
      <c r="D17" s="41">
        <v>70</v>
      </c>
      <c r="E17" s="43">
        <v>980000</v>
      </c>
      <c r="F17" s="43">
        <f t="shared" si="0"/>
        <v>68600000</v>
      </c>
      <c r="G17" s="41" t="s">
        <v>15</v>
      </c>
      <c r="H17" s="41">
        <v>70</v>
      </c>
      <c r="I17" s="43">
        <v>980000</v>
      </c>
      <c r="J17" s="43">
        <f t="shared" si="1"/>
        <v>68600000</v>
      </c>
      <c r="K17" s="79"/>
      <c r="L17" s="73"/>
    </row>
    <row r="18" spans="1:12" s="61" customFormat="1" ht="36.75" customHeight="1">
      <c r="A18" s="58">
        <v>15</v>
      </c>
      <c r="B18" s="62" t="s">
        <v>118</v>
      </c>
      <c r="C18" s="58" t="s">
        <v>16</v>
      </c>
      <c r="D18" s="58">
        <v>140</v>
      </c>
      <c r="E18" s="60">
        <v>180000</v>
      </c>
      <c r="F18" s="60">
        <f t="shared" si="0"/>
        <v>25200000</v>
      </c>
      <c r="G18" s="58" t="s">
        <v>16</v>
      </c>
      <c r="H18" s="58">
        <v>140</v>
      </c>
      <c r="I18" s="60">
        <v>180000</v>
      </c>
      <c r="J18" s="60">
        <f t="shared" si="1"/>
        <v>25200000</v>
      </c>
      <c r="K18" s="79"/>
      <c r="L18" s="73"/>
    </row>
    <row r="19" spans="1:12" s="61" customFormat="1" ht="36.75" customHeight="1">
      <c r="A19" s="58">
        <v>16</v>
      </c>
      <c r="B19" s="62" t="s">
        <v>117</v>
      </c>
      <c r="C19" s="58" t="s">
        <v>15</v>
      </c>
      <c r="D19" s="58">
        <v>20</v>
      </c>
      <c r="E19" s="60">
        <v>1250000</v>
      </c>
      <c r="F19" s="60">
        <f t="shared" si="0"/>
        <v>25000000</v>
      </c>
      <c r="G19" s="58" t="s">
        <v>15</v>
      </c>
      <c r="H19" s="58">
        <v>20</v>
      </c>
      <c r="I19" s="60">
        <v>1250000</v>
      </c>
      <c r="J19" s="60">
        <f t="shared" si="1"/>
        <v>25000000</v>
      </c>
      <c r="K19" s="79"/>
      <c r="L19" s="73"/>
    </row>
    <row r="20" spans="1:12" s="61" customFormat="1" ht="36.75" customHeight="1">
      <c r="A20" s="62">
        <v>17</v>
      </c>
      <c r="B20" s="62" t="s">
        <v>116</v>
      </c>
      <c r="C20" s="58" t="s">
        <v>15</v>
      </c>
      <c r="D20" s="58">
        <v>150</v>
      </c>
      <c r="E20" s="60">
        <v>150000</v>
      </c>
      <c r="F20" s="60">
        <f t="shared" si="0"/>
        <v>22500000</v>
      </c>
      <c r="G20" s="58" t="s">
        <v>15</v>
      </c>
      <c r="H20" s="58">
        <v>150</v>
      </c>
      <c r="I20" s="60">
        <v>150000</v>
      </c>
      <c r="J20" s="60">
        <f t="shared" si="1"/>
        <v>22500000</v>
      </c>
      <c r="K20" s="79"/>
      <c r="L20" s="73"/>
    </row>
    <row r="21" spans="1:12" ht="36.75" customHeight="1">
      <c r="A21" s="44">
        <v>18</v>
      </c>
      <c r="B21" s="44" t="s">
        <v>115</v>
      </c>
      <c r="C21" s="41" t="s">
        <v>15</v>
      </c>
      <c r="D21" s="41">
        <v>140</v>
      </c>
      <c r="E21" s="43">
        <v>450000</v>
      </c>
      <c r="F21" s="43">
        <f t="shared" si="0"/>
        <v>63000000</v>
      </c>
      <c r="G21" s="41" t="s">
        <v>15</v>
      </c>
      <c r="H21" s="41">
        <v>140</v>
      </c>
      <c r="I21" s="43">
        <v>450000</v>
      </c>
      <c r="J21" s="43">
        <f t="shared" si="1"/>
        <v>63000000</v>
      </c>
      <c r="K21" s="79"/>
      <c r="L21" s="73"/>
    </row>
    <row r="22" spans="1:12" s="61" customFormat="1" ht="36.75" customHeight="1">
      <c r="A22" s="62">
        <v>19</v>
      </c>
      <c r="B22" s="62" t="s">
        <v>114</v>
      </c>
      <c r="C22" s="58" t="s">
        <v>15</v>
      </c>
      <c r="D22" s="58">
        <v>90</v>
      </c>
      <c r="E22" s="60">
        <v>90000</v>
      </c>
      <c r="F22" s="60">
        <f t="shared" si="0"/>
        <v>8100000</v>
      </c>
      <c r="G22" s="58" t="s">
        <v>15</v>
      </c>
      <c r="H22" s="58">
        <v>90</v>
      </c>
      <c r="I22" s="60">
        <v>90000</v>
      </c>
      <c r="J22" s="60">
        <f t="shared" si="1"/>
        <v>8100000</v>
      </c>
      <c r="K22" s="79"/>
      <c r="L22" s="73"/>
    </row>
    <row r="23" spans="1:12" ht="36.75" customHeight="1">
      <c r="A23" s="44">
        <v>20</v>
      </c>
      <c r="B23" s="44" t="s">
        <v>113</v>
      </c>
      <c r="C23" s="41" t="s">
        <v>29</v>
      </c>
      <c r="D23" s="41">
        <v>140</v>
      </c>
      <c r="E23" s="43">
        <v>550000</v>
      </c>
      <c r="F23" s="43">
        <f t="shared" si="0"/>
        <v>77000000</v>
      </c>
      <c r="G23" s="41" t="s">
        <v>29</v>
      </c>
      <c r="H23" s="41">
        <v>140</v>
      </c>
      <c r="I23" s="43">
        <v>550000</v>
      </c>
      <c r="J23" s="43">
        <f t="shared" si="1"/>
        <v>77000000</v>
      </c>
      <c r="K23" s="79"/>
      <c r="L23" s="73"/>
    </row>
    <row r="24" spans="1:12" ht="36.75" customHeight="1">
      <c r="A24" s="44">
        <v>21</v>
      </c>
      <c r="B24" s="44" t="s">
        <v>112</v>
      </c>
      <c r="C24" s="41" t="s">
        <v>15</v>
      </c>
      <c r="D24" s="41">
        <v>131</v>
      </c>
      <c r="E24" s="43">
        <v>1600000</v>
      </c>
      <c r="F24" s="43">
        <f t="shared" si="0"/>
        <v>209600000</v>
      </c>
      <c r="G24" s="41" t="s">
        <v>15</v>
      </c>
      <c r="H24" s="41">
        <v>131</v>
      </c>
      <c r="I24" s="43">
        <v>1600000</v>
      </c>
      <c r="J24" s="43">
        <f t="shared" si="1"/>
        <v>209600000</v>
      </c>
      <c r="K24" s="79"/>
      <c r="L24" s="73"/>
    </row>
    <row r="25" spans="1:12" ht="36.75" customHeight="1">
      <c r="A25" s="44">
        <v>22</v>
      </c>
      <c r="B25" s="44" t="s">
        <v>111</v>
      </c>
      <c r="C25" s="41" t="s">
        <v>15</v>
      </c>
      <c r="D25" s="41">
        <v>26</v>
      </c>
      <c r="E25" s="43">
        <v>2500000</v>
      </c>
      <c r="F25" s="43">
        <f t="shared" si="0"/>
        <v>65000000</v>
      </c>
      <c r="G25" s="41" t="s">
        <v>15</v>
      </c>
      <c r="H25" s="41">
        <v>26</v>
      </c>
      <c r="I25" s="43">
        <v>2500000</v>
      </c>
      <c r="J25" s="43">
        <f t="shared" si="1"/>
        <v>65000000</v>
      </c>
      <c r="K25" s="79"/>
      <c r="L25" s="73"/>
    </row>
    <row r="26" spans="1:12" ht="36.75" customHeight="1">
      <c r="A26" s="44">
        <v>23</v>
      </c>
      <c r="B26" s="44" t="s">
        <v>110</v>
      </c>
      <c r="C26" s="41" t="s">
        <v>15</v>
      </c>
      <c r="D26" s="41">
        <v>2</v>
      </c>
      <c r="E26" s="43">
        <v>9735000</v>
      </c>
      <c r="F26" s="43">
        <f t="shared" si="0"/>
        <v>19470000</v>
      </c>
      <c r="G26" s="41" t="s">
        <v>15</v>
      </c>
      <c r="H26" s="41">
        <v>2</v>
      </c>
      <c r="I26" s="43">
        <v>9735000</v>
      </c>
      <c r="J26" s="43">
        <f t="shared" si="1"/>
        <v>19470000</v>
      </c>
      <c r="K26" s="79"/>
      <c r="L26" s="73"/>
    </row>
    <row r="27" spans="1:12" ht="36.75" customHeight="1">
      <c r="A27" s="44">
        <v>24</v>
      </c>
      <c r="B27" s="44" t="s">
        <v>109</v>
      </c>
      <c r="C27" s="41" t="s">
        <v>15</v>
      </c>
      <c r="D27" s="41">
        <v>3</v>
      </c>
      <c r="E27" s="43">
        <v>5700000</v>
      </c>
      <c r="F27" s="43">
        <f t="shared" si="0"/>
        <v>17100000</v>
      </c>
      <c r="G27" s="41" t="s">
        <v>15</v>
      </c>
      <c r="H27" s="41">
        <v>3</v>
      </c>
      <c r="I27" s="43">
        <v>5700000</v>
      </c>
      <c r="J27" s="43">
        <f t="shared" si="1"/>
        <v>17100000</v>
      </c>
      <c r="K27" s="79"/>
      <c r="L27" s="73"/>
    </row>
    <row r="28" spans="1:12" ht="36.75" customHeight="1">
      <c r="A28" s="44">
        <v>25</v>
      </c>
      <c r="B28" s="44" t="s">
        <v>108</v>
      </c>
      <c r="C28" s="41" t="s">
        <v>15</v>
      </c>
      <c r="D28" s="41">
        <v>16</v>
      </c>
      <c r="E28" s="43">
        <v>11850000</v>
      </c>
      <c r="F28" s="43">
        <f t="shared" si="0"/>
        <v>189600000</v>
      </c>
      <c r="G28" s="41" t="s">
        <v>15</v>
      </c>
      <c r="H28" s="41">
        <v>16</v>
      </c>
      <c r="I28" s="43">
        <v>11850000</v>
      </c>
      <c r="J28" s="43">
        <f t="shared" si="1"/>
        <v>189600000</v>
      </c>
      <c r="K28" s="80"/>
      <c r="L28" s="73"/>
    </row>
    <row r="29" spans="1:12" ht="80.25" customHeight="1">
      <c r="A29" s="44" t="s">
        <v>123</v>
      </c>
      <c r="B29" s="45" t="s">
        <v>85</v>
      </c>
      <c r="C29" s="44"/>
      <c r="D29" s="44"/>
      <c r="E29" s="44"/>
      <c r="F29" s="46">
        <v>78200000</v>
      </c>
      <c r="G29" s="44"/>
      <c r="H29" s="44"/>
      <c r="I29" s="44"/>
      <c r="J29" s="46">
        <v>78200000</v>
      </c>
      <c r="K29" s="47" t="s">
        <v>86</v>
      </c>
      <c r="L29" s="48"/>
    </row>
    <row r="30" spans="1:12" ht="93.75" customHeight="1">
      <c r="A30" s="44" t="s">
        <v>126</v>
      </c>
      <c r="B30" s="49" t="s">
        <v>133</v>
      </c>
      <c r="C30" s="44"/>
      <c r="D30" s="44"/>
      <c r="E30" s="44"/>
      <c r="F30" s="46">
        <v>15000000</v>
      </c>
      <c r="G30" s="44"/>
      <c r="H30" s="44"/>
      <c r="I30" s="44"/>
      <c r="J30" s="46">
        <v>15000000</v>
      </c>
      <c r="K30" s="47" t="s">
        <v>132</v>
      </c>
    </row>
    <row r="31" spans="1:12" ht="81.75" customHeight="1">
      <c r="A31" s="44" t="s">
        <v>127</v>
      </c>
      <c r="B31" s="45" t="s">
        <v>87</v>
      </c>
      <c r="C31" s="44"/>
      <c r="D31" s="44"/>
      <c r="E31" s="44"/>
      <c r="F31" s="46">
        <v>6600000</v>
      </c>
      <c r="G31" s="44"/>
      <c r="H31" s="44"/>
      <c r="I31" s="44"/>
      <c r="J31" s="46">
        <v>6600000</v>
      </c>
      <c r="K31" s="51" t="s">
        <v>130</v>
      </c>
      <c r="L31" s="73"/>
    </row>
    <row r="32" spans="1:12" ht="73.5" customHeight="1">
      <c r="A32" s="44" t="s">
        <v>128</v>
      </c>
      <c r="B32" s="45" t="s">
        <v>88</v>
      </c>
      <c r="C32" s="44"/>
      <c r="D32" s="44"/>
      <c r="E32" s="44"/>
      <c r="F32" s="46">
        <v>5500000</v>
      </c>
      <c r="G32" s="44"/>
      <c r="H32" s="44"/>
      <c r="I32" s="44"/>
      <c r="J32" s="46">
        <v>5500000</v>
      </c>
      <c r="K32" s="51" t="s">
        <v>131</v>
      </c>
      <c r="L32" s="73"/>
    </row>
    <row r="33" spans="1:14" s="57" customFormat="1" ht="35.25" customHeight="1">
      <c r="A33" s="54"/>
      <c r="B33" s="55" t="s">
        <v>129</v>
      </c>
      <c r="C33" s="54"/>
      <c r="D33" s="54"/>
      <c r="E33" s="54"/>
      <c r="F33" s="56">
        <f>+F32+F31+F30+F29+F6</f>
        <v>1280090000</v>
      </c>
      <c r="G33" s="54"/>
      <c r="H33" s="54"/>
      <c r="I33" s="54"/>
      <c r="J33" s="56">
        <f>+J32+J31+J30+J29+J6</f>
        <v>1280090000</v>
      </c>
      <c r="K33" s="54"/>
    </row>
    <row r="34" spans="1:14">
      <c r="N34" s="53"/>
    </row>
    <row r="36" spans="1:14">
      <c r="N36" s="53"/>
    </row>
    <row r="37" spans="1:14">
      <c r="N37" s="53"/>
    </row>
  </sheetData>
  <mergeCells count="10">
    <mergeCell ref="K7:K28"/>
    <mergeCell ref="L7:L28"/>
    <mergeCell ref="L31:L32"/>
    <mergeCell ref="A1:K1"/>
    <mergeCell ref="A2:K2"/>
    <mergeCell ref="A4:A5"/>
    <mergeCell ref="B4:B5"/>
    <mergeCell ref="C4:F4"/>
    <mergeCell ref="G4:J4"/>
    <mergeCell ref="K4:K5"/>
  </mergeCells>
  <pageMargins left="0.19685039370078741" right="0.19685039370078741" top="0.19685039370078741" bottom="0.31496062992125984" header="0.31496062992125984" footer="0.31496062992125984"/>
  <pageSetup paperSize="9" scale="55"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
  <sheetViews>
    <sheetView workbookViewId="0">
      <selection activeCell="F10" sqref="F10"/>
    </sheetView>
  </sheetViews>
  <sheetFormatPr defaultColWidth="9.09765625"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 min="11" max="11" width="13.296875" customWidth="1"/>
    <col min="12" max="12" width="13.296875" bestFit="1" customWidth="1"/>
    <col min="13" max="13" width="9.296875" bestFit="1" customWidth="1"/>
  </cols>
  <sheetData>
    <row r="1" spans="1:13">
      <c r="A1" s="67" t="str">
        <f>+'1 noong quang Khoen On'!A1:G1</f>
        <v>PHỤ LỤC</v>
      </c>
      <c r="B1" s="67"/>
      <c r="C1" s="67"/>
      <c r="D1" s="67"/>
      <c r="E1" s="67"/>
      <c r="F1" s="67"/>
      <c r="G1" s="67"/>
    </row>
    <row r="2" spans="1:13" ht="14.4">
      <c r="A2" s="68" t="str">
        <f>+'1 noong quang Khoen On'!A2:G2</f>
        <v>(Kèm theo Báo cáo thẩm định số        /BC-TCKH ngày    tháng 10 năm 2024 của Phòng Tài chính - Kế hoạch huyện Than Uyên)</v>
      </c>
      <c r="B2" s="68"/>
      <c r="C2" s="68"/>
      <c r="D2" s="68"/>
      <c r="E2" s="68"/>
      <c r="F2" s="68"/>
      <c r="G2" s="68"/>
    </row>
    <row r="5" spans="1:13" s="34" customFormat="1" ht="25.5" customHeight="1">
      <c r="A5" s="32" t="s">
        <v>96</v>
      </c>
      <c r="B5" s="33" t="s">
        <v>1</v>
      </c>
      <c r="C5" s="32" t="s">
        <v>2</v>
      </c>
      <c r="D5" s="32" t="s">
        <v>3</v>
      </c>
      <c r="E5" s="32" t="s">
        <v>93</v>
      </c>
      <c r="F5" s="32" t="s">
        <v>94</v>
      </c>
      <c r="G5" s="32" t="s">
        <v>95</v>
      </c>
    </row>
    <row r="6" spans="1:13"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13" ht="25.5" customHeight="1">
      <c r="A7" s="9" t="s">
        <v>11</v>
      </c>
      <c r="B7" s="11" t="s">
        <v>98</v>
      </c>
      <c r="C7" s="9" t="s">
        <v>9</v>
      </c>
      <c r="D7" s="9">
        <v>100</v>
      </c>
      <c r="E7" s="6">
        <v>40000</v>
      </c>
      <c r="F7" s="6">
        <f>+D7*E7</f>
        <v>4000000</v>
      </c>
      <c r="G7" s="9"/>
    </row>
    <row r="8" spans="1:13" ht="25.5" customHeight="1">
      <c r="A8" s="3" t="s">
        <v>12</v>
      </c>
      <c r="B8" s="13" t="s">
        <v>99</v>
      </c>
      <c r="C8" s="3" t="s">
        <v>9</v>
      </c>
      <c r="D8" s="3">
        <v>10</v>
      </c>
      <c r="E8" s="5">
        <v>60000</v>
      </c>
      <c r="F8" s="6">
        <f>+D8*E8</f>
        <v>600000</v>
      </c>
      <c r="G8" s="3"/>
      <c r="I8" s="24">
        <f>+I6+F6</f>
        <v>73200000</v>
      </c>
    </row>
    <row r="9" spans="1:13" ht="22.2" customHeight="1">
      <c r="A9" s="4">
        <v>3</v>
      </c>
      <c r="B9" s="14" t="s">
        <v>13</v>
      </c>
      <c r="C9" s="3"/>
      <c r="D9" s="3"/>
      <c r="E9" s="3"/>
      <c r="F9" s="3"/>
      <c r="G9" s="3"/>
    </row>
    <row r="10" spans="1:13" ht="75" customHeight="1">
      <c r="A10" s="3">
        <v>1</v>
      </c>
      <c r="B10" s="19" t="s">
        <v>14</v>
      </c>
      <c r="C10" s="3" t="s">
        <v>15</v>
      </c>
      <c r="D10" s="3">
        <v>10</v>
      </c>
      <c r="E10" s="5">
        <v>2800000</v>
      </c>
      <c r="F10" s="5">
        <f>D10*E10</f>
        <v>28000000</v>
      </c>
      <c r="G10" s="3"/>
      <c r="K10" s="29">
        <v>22000000</v>
      </c>
      <c r="L10" s="29">
        <f>+F10-K10</f>
        <v>6000000</v>
      </c>
      <c r="M10" s="29">
        <v>10</v>
      </c>
    </row>
    <row r="11" spans="1:13" ht="22.2" customHeight="1">
      <c r="A11" s="3">
        <v>2</v>
      </c>
      <c r="B11" s="13" t="s">
        <v>69</v>
      </c>
      <c r="C11" s="3" t="s">
        <v>29</v>
      </c>
      <c r="D11" s="3">
        <v>5</v>
      </c>
      <c r="E11" s="5">
        <v>1050000</v>
      </c>
      <c r="F11" s="5">
        <f t="shared" ref="F11:F16" si="0">D11*E11</f>
        <v>5250000</v>
      </c>
      <c r="G11" s="3"/>
      <c r="K11" s="29">
        <v>5250000</v>
      </c>
      <c r="L11" s="29">
        <f t="shared" ref="L11:L17" si="1">+F11-K11</f>
        <v>0</v>
      </c>
      <c r="M11" s="29">
        <v>5</v>
      </c>
    </row>
    <row r="12" spans="1:13" ht="22.2" customHeight="1">
      <c r="A12" s="3">
        <v>3</v>
      </c>
      <c r="B12" s="13" t="s">
        <v>62</v>
      </c>
      <c r="C12" s="3" t="s">
        <v>16</v>
      </c>
      <c r="D12" s="3">
        <v>10</v>
      </c>
      <c r="E12" s="5">
        <v>220000</v>
      </c>
      <c r="F12" s="5">
        <f t="shared" si="0"/>
        <v>2200000</v>
      </c>
      <c r="G12" s="3"/>
      <c r="K12" s="29">
        <v>2200000</v>
      </c>
      <c r="L12" s="29">
        <f t="shared" si="1"/>
        <v>0</v>
      </c>
      <c r="M12" s="29">
        <v>10</v>
      </c>
    </row>
    <row r="13" spans="1:13" ht="22.2" customHeight="1">
      <c r="A13" s="3">
        <v>4</v>
      </c>
      <c r="B13" s="13" t="s">
        <v>61</v>
      </c>
      <c r="C13" s="3" t="s">
        <v>15</v>
      </c>
      <c r="D13" s="3">
        <v>10</v>
      </c>
      <c r="E13" s="5">
        <v>220000</v>
      </c>
      <c r="F13" s="5">
        <f t="shared" si="0"/>
        <v>2200000</v>
      </c>
      <c r="G13" s="3"/>
      <c r="K13" s="29">
        <v>2200000</v>
      </c>
      <c r="L13" s="29">
        <f t="shared" si="1"/>
        <v>0</v>
      </c>
      <c r="M13" s="29">
        <v>10</v>
      </c>
    </row>
    <row r="14" spans="1:13" ht="22.2" customHeight="1">
      <c r="A14" s="3">
        <v>5</v>
      </c>
      <c r="B14" s="13" t="s">
        <v>26</v>
      </c>
      <c r="C14" s="3" t="s">
        <v>15</v>
      </c>
      <c r="D14" s="3">
        <v>10</v>
      </c>
      <c r="E14" s="5">
        <v>150000</v>
      </c>
      <c r="F14" s="5">
        <f t="shared" si="0"/>
        <v>1500000</v>
      </c>
      <c r="G14" s="3"/>
      <c r="K14" s="29">
        <v>1500000</v>
      </c>
      <c r="L14" s="29">
        <f t="shared" si="1"/>
        <v>0</v>
      </c>
      <c r="M14" s="29">
        <v>10</v>
      </c>
    </row>
    <row r="15" spans="1:13" ht="22.2" customHeight="1">
      <c r="A15" s="3">
        <v>6</v>
      </c>
      <c r="B15" s="13" t="s">
        <v>18</v>
      </c>
      <c r="C15" s="3" t="s">
        <v>15</v>
      </c>
      <c r="D15" s="3">
        <v>8</v>
      </c>
      <c r="E15" s="5">
        <v>550000</v>
      </c>
      <c r="F15" s="5">
        <f t="shared" si="0"/>
        <v>4400000</v>
      </c>
      <c r="G15" s="3"/>
      <c r="K15" s="29">
        <v>4500000</v>
      </c>
      <c r="L15" s="29">
        <f t="shared" si="1"/>
        <v>-100000</v>
      </c>
      <c r="M15" s="29">
        <v>10</v>
      </c>
    </row>
    <row r="16" spans="1:13" ht="22.2" customHeight="1">
      <c r="A16" s="3">
        <v>7</v>
      </c>
      <c r="B16" s="2" t="s">
        <v>19</v>
      </c>
      <c r="C16" s="3" t="s">
        <v>15</v>
      </c>
      <c r="D16" s="3">
        <v>3</v>
      </c>
      <c r="E16" s="5">
        <v>4800000</v>
      </c>
      <c r="F16" s="5">
        <f t="shared" si="0"/>
        <v>14400000</v>
      </c>
      <c r="G16" s="8"/>
      <c r="K16" s="30">
        <v>14400000</v>
      </c>
      <c r="L16" s="29">
        <f t="shared" si="1"/>
        <v>0</v>
      </c>
      <c r="M16" s="29">
        <v>3</v>
      </c>
    </row>
    <row r="17" spans="1:13" ht="22.2" customHeight="1">
      <c r="A17" s="3">
        <v>8</v>
      </c>
      <c r="B17" s="2" t="s">
        <v>20</v>
      </c>
      <c r="C17" s="3" t="s">
        <v>15</v>
      </c>
      <c r="D17" s="3">
        <v>1</v>
      </c>
      <c r="E17" s="5">
        <v>11850000</v>
      </c>
      <c r="F17" s="5">
        <f>D17*E17</f>
        <v>11850000</v>
      </c>
      <c r="G17" s="8"/>
      <c r="K17" s="29">
        <v>11850000</v>
      </c>
      <c r="L17" s="29">
        <f t="shared" si="1"/>
        <v>0</v>
      </c>
      <c r="M17" s="29">
        <v>1</v>
      </c>
    </row>
    <row r="18" spans="1:13" ht="16.8">
      <c r="A18" s="2"/>
      <c r="B18" s="7" t="s">
        <v>21</v>
      </c>
      <c r="C18" s="7"/>
      <c r="D18" s="7">
        <f>SUM(D10:D17)</f>
        <v>57</v>
      </c>
      <c r="E18" s="7"/>
      <c r="F18" s="15">
        <f>SUM(F7:F17)</f>
        <v>74400000</v>
      </c>
      <c r="G18" s="8"/>
    </row>
    <row r="19" spans="1:13">
      <c r="A19" s="8"/>
      <c r="B19" s="8"/>
      <c r="C19" s="8"/>
      <c r="D19" s="8"/>
      <c r="E19" s="8"/>
      <c r="F19" s="8"/>
      <c r="G19" s="8"/>
    </row>
    <row r="20" spans="1:13">
      <c r="A20" s="8"/>
      <c r="B20" s="8"/>
      <c r="C20" s="8"/>
      <c r="D20" s="8"/>
      <c r="E20" s="8"/>
      <c r="F20" s="8"/>
      <c r="G20" s="8"/>
    </row>
    <row r="21" spans="1:13">
      <c r="A21" s="8"/>
      <c r="B21" s="8"/>
      <c r="C21" s="8"/>
      <c r="D21" s="8"/>
      <c r="E21" s="8"/>
      <c r="F21" s="8"/>
      <c r="G21" s="8"/>
    </row>
    <row r="22" spans="1:13">
      <c r="A22" s="8"/>
      <c r="B22" s="8"/>
      <c r="C22" s="8"/>
      <c r="D22" s="8"/>
      <c r="E22" s="8"/>
      <c r="F22" s="8"/>
      <c r="G22" s="8"/>
    </row>
  </sheetData>
  <mergeCells count="2">
    <mergeCell ref="A1:G1"/>
    <mergeCell ref="A2:G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1"/>
  <sheetViews>
    <sheetView workbookViewId="0">
      <selection activeCell="A5" sqref="A5:XFD8"/>
    </sheetView>
  </sheetViews>
  <sheetFormatPr defaultRowHeight="13.8"/>
  <cols>
    <col min="1" max="1" width="4.8984375" customWidth="1"/>
    <col min="2" max="2" width="49" customWidth="1"/>
    <col min="3" max="3" width="9.3984375" customWidth="1"/>
    <col min="4" max="4" width="12.296875" customWidth="1"/>
    <col min="5" max="5" width="17.59765625" customWidth="1"/>
    <col min="6" max="6" width="21.3984375" customWidth="1"/>
    <col min="7" max="7" width="10.296875" customWidth="1"/>
    <col min="8" max="8" width="24.69921875" customWidth="1"/>
  </cols>
  <sheetData>
    <row r="1" spans="1:9">
      <c r="A1" s="67" t="str">
        <f>+'17. Ban Ho Ta - Ta Mung'!A1:G1</f>
        <v>PHỤ LỤC</v>
      </c>
      <c r="B1" s="67"/>
      <c r="C1" s="67"/>
      <c r="D1" s="67"/>
      <c r="E1" s="67"/>
      <c r="F1" s="67"/>
      <c r="G1" s="67"/>
    </row>
    <row r="2" spans="1:9">
      <c r="A2" s="69" t="str">
        <f>+'17. Ban Ho Ta - Ta Mung'!A2:G2</f>
        <v>(Kèm theo Báo cáo thẩm định số        /BC-TCKH ngày    tháng 10 năm 2024 của Phòng Tài chính - Kế hoạch huyện Than Uyên)</v>
      </c>
      <c r="B2" s="69"/>
      <c r="C2" s="69"/>
      <c r="D2" s="69"/>
      <c r="E2" s="69"/>
      <c r="F2" s="69"/>
      <c r="G2" s="69"/>
    </row>
    <row r="5" spans="1:9" s="34" customFormat="1" ht="25.5" customHeight="1">
      <c r="A5" s="32" t="s">
        <v>96</v>
      </c>
      <c r="B5" s="33" t="s">
        <v>1</v>
      </c>
      <c r="C5" s="32" t="s">
        <v>2</v>
      </c>
      <c r="D5" s="32" t="s">
        <v>3</v>
      </c>
      <c r="E5" s="32" t="s">
        <v>93</v>
      </c>
      <c r="F5" s="32" t="s">
        <v>94</v>
      </c>
      <c r="G5" s="32" t="s">
        <v>95</v>
      </c>
    </row>
    <row r="6" spans="1:9"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9" ht="25.5" customHeight="1">
      <c r="A7" s="9" t="s">
        <v>11</v>
      </c>
      <c r="B7" s="11" t="s">
        <v>98</v>
      </c>
      <c r="C7" s="9" t="s">
        <v>9</v>
      </c>
      <c r="D7" s="9">
        <v>100</v>
      </c>
      <c r="E7" s="6">
        <v>40000</v>
      </c>
      <c r="F7" s="6">
        <f>+D7*E7</f>
        <v>4000000</v>
      </c>
      <c r="G7" s="9"/>
    </row>
    <row r="8" spans="1:9" ht="25.5" customHeight="1">
      <c r="A8" s="3" t="s">
        <v>12</v>
      </c>
      <c r="B8" s="13" t="s">
        <v>99</v>
      </c>
      <c r="C8" s="3" t="s">
        <v>9</v>
      </c>
      <c r="D8" s="3">
        <v>10</v>
      </c>
      <c r="E8" s="5">
        <v>60000</v>
      </c>
      <c r="F8" s="6">
        <f>+D8*E8</f>
        <v>600000</v>
      </c>
      <c r="G8" s="3"/>
      <c r="I8" s="24">
        <f>+I6+F6</f>
        <v>73200000</v>
      </c>
    </row>
    <row r="9" spans="1:9" ht="16.8">
      <c r="A9" s="4">
        <v>3</v>
      </c>
      <c r="B9" s="14" t="s">
        <v>13</v>
      </c>
      <c r="C9" s="3"/>
      <c r="D9" s="3"/>
      <c r="E9" s="3"/>
      <c r="F9" s="6">
        <f t="shared" ref="F9:F16" si="0">+D9*E9</f>
        <v>0</v>
      </c>
      <c r="G9" s="3"/>
    </row>
    <row r="10" spans="1:9" ht="112.95" customHeight="1">
      <c r="A10" s="3">
        <v>1</v>
      </c>
      <c r="B10" s="18" t="s">
        <v>64</v>
      </c>
      <c r="C10" s="3" t="s">
        <v>15</v>
      </c>
      <c r="D10" s="3">
        <v>8</v>
      </c>
      <c r="E10" s="5">
        <v>2800000</v>
      </c>
      <c r="F10" s="6">
        <f t="shared" si="0"/>
        <v>22400000</v>
      </c>
      <c r="G10" s="3"/>
      <c r="H10" s="17"/>
    </row>
    <row r="11" spans="1:9" ht="84">
      <c r="A11" s="3">
        <v>2</v>
      </c>
      <c r="B11" s="18" t="s">
        <v>63</v>
      </c>
      <c r="C11" s="3" t="s">
        <v>15</v>
      </c>
      <c r="D11" s="5">
        <v>3</v>
      </c>
      <c r="E11" s="5">
        <v>1050000</v>
      </c>
      <c r="F11" s="6">
        <f t="shared" si="0"/>
        <v>3150000</v>
      </c>
      <c r="G11" s="3"/>
    </row>
    <row r="12" spans="1:9" ht="30" customHeight="1">
      <c r="A12" s="3">
        <v>3</v>
      </c>
      <c r="B12" s="13" t="s">
        <v>62</v>
      </c>
      <c r="C12" s="3" t="s">
        <v>16</v>
      </c>
      <c r="D12" s="3">
        <v>8</v>
      </c>
      <c r="E12" s="5">
        <v>220000</v>
      </c>
      <c r="F12" s="6">
        <f t="shared" si="0"/>
        <v>1760000</v>
      </c>
      <c r="G12" s="3"/>
    </row>
    <row r="13" spans="1:9" ht="27" customHeight="1">
      <c r="A13" s="3">
        <v>4</v>
      </c>
      <c r="B13" s="13" t="s">
        <v>61</v>
      </c>
      <c r="C13" s="3" t="s">
        <v>15</v>
      </c>
      <c r="D13" s="3">
        <v>8</v>
      </c>
      <c r="E13" s="5">
        <v>220000</v>
      </c>
      <c r="F13" s="6">
        <f t="shared" si="0"/>
        <v>1760000</v>
      </c>
      <c r="G13" s="3"/>
    </row>
    <row r="14" spans="1:9" ht="114" customHeight="1">
      <c r="A14" s="3">
        <v>5</v>
      </c>
      <c r="B14" s="13" t="s">
        <v>18</v>
      </c>
      <c r="C14" s="3" t="s">
        <v>15</v>
      </c>
      <c r="D14" s="3">
        <v>8</v>
      </c>
      <c r="E14" s="5">
        <v>550000</v>
      </c>
      <c r="F14" s="6">
        <f t="shared" si="0"/>
        <v>4400000</v>
      </c>
      <c r="G14" s="3"/>
    </row>
    <row r="15" spans="1:9" ht="55.2" customHeight="1">
      <c r="A15" s="3">
        <v>6</v>
      </c>
      <c r="B15" s="2" t="s">
        <v>65</v>
      </c>
      <c r="C15" s="3" t="s">
        <v>15</v>
      </c>
      <c r="D15" s="3">
        <v>5</v>
      </c>
      <c r="E15" s="5">
        <v>4800000</v>
      </c>
      <c r="F15" s="6">
        <f t="shared" si="0"/>
        <v>24000000</v>
      </c>
      <c r="G15" s="8"/>
    </row>
    <row r="16" spans="1:9" ht="55.2" customHeight="1">
      <c r="A16" s="3">
        <v>7</v>
      </c>
      <c r="B16" s="2" t="s">
        <v>66</v>
      </c>
      <c r="C16" s="3" t="s">
        <v>15</v>
      </c>
      <c r="D16" s="3">
        <v>1</v>
      </c>
      <c r="E16" s="5">
        <v>11850000</v>
      </c>
      <c r="F16" s="6">
        <f t="shared" si="0"/>
        <v>11850000</v>
      </c>
      <c r="G16" s="8"/>
    </row>
    <row r="17" spans="1:11" ht="16.8">
      <c r="A17" s="2"/>
      <c r="B17" s="7" t="s">
        <v>21</v>
      </c>
      <c r="C17" s="7"/>
      <c r="D17" s="7">
        <f>SUM(D10:D16)</f>
        <v>41</v>
      </c>
      <c r="E17" s="7"/>
      <c r="F17" s="15">
        <f>SUM(F7:F16)</f>
        <v>73920000</v>
      </c>
      <c r="G17" s="8"/>
      <c r="K17" s="1"/>
    </row>
    <row r="18" spans="1:11">
      <c r="A18" s="8"/>
      <c r="B18" s="8"/>
      <c r="C18" s="8"/>
      <c r="D18" s="8"/>
      <c r="E18" s="8"/>
      <c r="F18" s="21"/>
      <c r="G18" s="8"/>
    </row>
    <row r="19" spans="1:11">
      <c r="A19" s="8"/>
      <c r="B19" s="8"/>
      <c r="C19" s="8"/>
      <c r="D19" s="8"/>
      <c r="E19" s="8"/>
      <c r="F19" s="8"/>
      <c r="G19" s="8"/>
    </row>
    <row r="20" spans="1:11">
      <c r="A20" s="8"/>
      <c r="B20" s="8"/>
      <c r="C20" s="8"/>
      <c r="D20" s="8"/>
      <c r="E20" s="8"/>
      <c r="F20" s="8"/>
      <c r="G20" s="8"/>
    </row>
    <row r="21" spans="1:11">
      <c r="A21" s="8"/>
      <c r="B21" s="8"/>
      <c r="C21" s="8"/>
      <c r="D21" s="8"/>
      <c r="E21" s="8"/>
      <c r="F21" s="8"/>
      <c r="G21" s="8"/>
    </row>
  </sheetData>
  <mergeCells count="2">
    <mergeCell ref="A1:G1"/>
    <mergeCell ref="A2:G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4"/>
  <sheetViews>
    <sheetView workbookViewId="0">
      <selection activeCell="A5" sqref="A5:XFD8"/>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28.8984375" customWidth="1"/>
    <col min="8" max="8" width="12.8984375" customWidth="1"/>
  </cols>
  <sheetData>
    <row r="1" spans="1:9">
      <c r="A1" s="70" t="str">
        <f>+' 2. Ban Dan To Ta Mung'!A1:G1</f>
        <v>PHỤ LỤC</v>
      </c>
      <c r="B1" s="70"/>
      <c r="C1" s="70"/>
      <c r="D1" s="70"/>
      <c r="E1" s="70"/>
      <c r="F1" s="70"/>
      <c r="G1" s="70"/>
    </row>
    <row r="2" spans="1:9">
      <c r="A2" s="69" t="str">
        <f>+' 2. Ban Dan To Ta Mung'!A2:G2</f>
        <v>(Kèm theo Báo cáo thẩm định số        /BC-TCKH ngày    tháng 10 năm 2024 của Phòng Tài chính - Kế hoạch huyện Than Uyên)</v>
      </c>
      <c r="B2" s="69"/>
      <c r="C2" s="69"/>
      <c r="D2" s="69"/>
      <c r="E2" s="69"/>
      <c r="F2" s="69"/>
      <c r="G2" s="69"/>
    </row>
    <row r="5" spans="1:9" s="35" customFormat="1" ht="25.5" customHeight="1">
      <c r="A5" s="32" t="s">
        <v>96</v>
      </c>
      <c r="B5" s="32" t="s">
        <v>1</v>
      </c>
      <c r="C5" s="32" t="s">
        <v>2</v>
      </c>
      <c r="D5" s="32" t="s">
        <v>3</v>
      </c>
      <c r="E5" s="32" t="s">
        <v>93</v>
      </c>
      <c r="F5" s="32" t="s">
        <v>94</v>
      </c>
      <c r="G5" s="32" t="s">
        <v>95</v>
      </c>
    </row>
    <row r="6" spans="1:9"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9" ht="25.5" customHeight="1">
      <c r="A7" s="9" t="s">
        <v>11</v>
      </c>
      <c r="B7" s="11" t="s">
        <v>98</v>
      </c>
      <c r="C7" s="9" t="s">
        <v>9</v>
      </c>
      <c r="D7" s="9">
        <v>100</v>
      </c>
      <c r="E7" s="6">
        <v>40000</v>
      </c>
      <c r="F7" s="6">
        <f>+D7*E7</f>
        <v>4000000</v>
      </c>
      <c r="G7" s="9"/>
    </row>
    <row r="8" spans="1:9" ht="25.5" customHeight="1">
      <c r="A8" s="3" t="s">
        <v>12</v>
      </c>
      <c r="B8" s="13" t="s">
        <v>99</v>
      </c>
      <c r="C8" s="3" t="s">
        <v>9</v>
      </c>
      <c r="D8" s="3">
        <v>10</v>
      </c>
      <c r="E8" s="5">
        <v>60000</v>
      </c>
      <c r="F8" s="6">
        <f>+D8*E8</f>
        <v>600000</v>
      </c>
      <c r="G8" s="3"/>
      <c r="I8" s="24">
        <f>+I6+F6</f>
        <v>73200000</v>
      </c>
    </row>
    <row r="9" spans="1:9" ht="26.25" customHeight="1">
      <c r="A9" s="4">
        <v>3</v>
      </c>
      <c r="B9" s="14" t="s">
        <v>13</v>
      </c>
      <c r="C9" s="3"/>
      <c r="D9" s="3"/>
      <c r="E9" s="3"/>
      <c r="F9" s="3"/>
      <c r="G9" s="3"/>
    </row>
    <row r="10" spans="1:9" ht="151.19999999999999">
      <c r="A10" s="3">
        <v>1</v>
      </c>
      <c r="B10" s="18" t="s">
        <v>70</v>
      </c>
      <c r="C10" s="3" t="s">
        <v>15</v>
      </c>
      <c r="D10" s="3">
        <v>11</v>
      </c>
      <c r="E10" s="5">
        <v>550000</v>
      </c>
      <c r="F10" s="5">
        <f>D10*E10</f>
        <v>6050000</v>
      </c>
      <c r="G10" s="3"/>
    </row>
    <row r="11" spans="1:9" ht="100.8">
      <c r="A11" s="3">
        <v>2</v>
      </c>
      <c r="B11" s="18" t="s">
        <v>71</v>
      </c>
      <c r="C11" s="3" t="s">
        <v>15</v>
      </c>
      <c r="D11" s="3">
        <v>11</v>
      </c>
      <c r="E11" s="5">
        <v>500000</v>
      </c>
      <c r="F11" s="5">
        <f t="shared" ref="F11:F19" si="0">D11*E11</f>
        <v>5500000</v>
      </c>
      <c r="G11" s="3"/>
    </row>
    <row r="12" spans="1:9" ht="36" customHeight="1">
      <c r="A12" s="3">
        <v>3</v>
      </c>
      <c r="B12" s="13" t="s">
        <v>23</v>
      </c>
      <c r="C12" s="3" t="s">
        <v>16</v>
      </c>
      <c r="D12" s="3">
        <v>10</v>
      </c>
      <c r="E12" s="5">
        <v>220000</v>
      </c>
      <c r="F12" s="5">
        <f t="shared" si="0"/>
        <v>2200000</v>
      </c>
      <c r="G12" s="3"/>
    </row>
    <row r="13" spans="1:9" ht="31.2" customHeight="1">
      <c r="A13" s="3">
        <v>4</v>
      </c>
      <c r="B13" s="13" t="s">
        <v>24</v>
      </c>
      <c r="C13" s="3" t="s">
        <v>15</v>
      </c>
      <c r="D13" s="3">
        <v>10</v>
      </c>
      <c r="E13" s="5">
        <v>180000</v>
      </c>
      <c r="F13" s="5">
        <f t="shared" si="0"/>
        <v>1800000</v>
      </c>
      <c r="G13" s="3"/>
    </row>
    <row r="14" spans="1:9" ht="96.6" customHeight="1">
      <c r="A14" s="3">
        <v>5</v>
      </c>
      <c r="B14" s="13" t="s">
        <v>25</v>
      </c>
      <c r="C14" s="3" t="s">
        <v>15</v>
      </c>
      <c r="D14" s="5">
        <v>10</v>
      </c>
      <c r="E14" s="5">
        <v>1250000</v>
      </c>
      <c r="F14" s="5">
        <f t="shared" si="0"/>
        <v>12500000</v>
      </c>
      <c r="G14" s="3"/>
    </row>
    <row r="15" spans="1:9" ht="16.8">
      <c r="A15" s="3">
        <v>6</v>
      </c>
      <c r="B15" s="13" t="s">
        <v>26</v>
      </c>
      <c r="C15" s="3" t="s">
        <v>15</v>
      </c>
      <c r="D15" s="3">
        <v>10</v>
      </c>
      <c r="E15" s="5">
        <v>150000</v>
      </c>
      <c r="F15" s="5">
        <f t="shared" si="0"/>
        <v>1500000</v>
      </c>
      <c r="G15" s="3"/>
    </row>
    <row r="16" spans="1:9" ht="16.8">
      <c r="A16" s="3">
        <v>7</v>
      </c>
      <c r="B16" s="13" t="s">
        <v>72</v>
      </c>
      <c r="C16" s="3" t="s">
        <v>15</v>
      </c>
      <c r="D16" s="3">
        <v>10</v>
      </c>
      <c r="E16" s="5">
        <v>450000</v>
      </c>
      <c r="F16" s="5">
        <f t="shared" si="0"/>
        <v>4500000</v>
      </c>
      <c r="G16" s="3"/>
    </row>
    <row r="17" spans="1:11" ht="77.400000000000006" customHeight="1">
      <c r="A17" s="3">
        <v>8</v>
      </c>
      <c r="B17" s="13" t="s">
        <v>28</v>
      </c>
      <c r="C17" s="3" t="s">
        <v>29</v>
      </c>
      <c r="D17" s="3">
        <v>10</v>
      </c>
      <c r="E17" s="5">
        <v>550000</v>
      </c>
      <c r="F17" s="5">
        <f t="shared" si="0"/>
        <v>5500000</v>
      </c>
      <c r="G17" s="3"/>
    </row>
    <row r="18" spans="1:11" ht="75.599999999999994" customHeight="1">
      <c r="A18" s="2">
        <v>10</v>
      </c>
      <c r="B18" s="2" t="s">
        <v>30</v>
      </c>
      <c r="C18" s="3" t="s">
        <v>15</v>
      </c>
      <c r="D18" s="3">
        <v>10</v>
      </c>
      <c r="E18" s="5">
        <v>1600000</v>
      </c>
      <c r="F18" s="5">
        <f t="shared" si="0"/>
        <v>16000000</v>
      </c>
      <c r="G18" s="8"/>
    </row>
    <row r="19" spans="1:11" ht="39" customHeight="1">
      <c r="A19" s="2">
        <v>11</v>
      </c>
      <c r="B19" s="2" t="s">
        <v>73</v>
      </c>
      <c r="C19" s="3" t="s">
        <v>15</v>
      </c>
      <c r="D19" s="3">
        <v>1</v>
      </c>
      <c r="E19" s="5">
        <v>11850000</v>
      </c>
      <c r="F19" s="5">
        <f t="shared" si="0"/>
        <v>11850000</v>
      </c>
      <c r="G19" s="8"/>
    </row>
    <row r="20" spans="1:11" ht="16.8">
      <c r="A20" s="2"/>
      <c r="B20" s="7" t="s">
        <v>21</v>
      </c>
      <c r="C20" s="7"/>
      <c r="D20" s="7">
        <f>SUM(D10:D19)</f>
        <v>93</v>
      </c>
      <c r="E20" s="7"/>
      <c r="F20" s="15">
        <f>SUM(F7:F19)</f>
        <v>72000000</v>
      </c>
      <c r="G20" s="8"/>
      <c r="K20" s="1"/>
    </row>
    <row r="21" spans="1:11">
      <c r="A21" s="8"/>
      <c r="B21" s="8"/>
      <c r="C21" s="8"/>
      <c r="D21" s="8"/>
      <c r="E21" s="8"/>
      <c r="F21" s="8"/>
      <c r="G21" s="8"/>
    </row>
    <row r="22" spans="1:11">
      <c r="A22" s="8"/>
      <c r="B22" s="8"/>
      <c r="C22" s="8"/>
      <c r="D22" s="8"/>
      <c r="E22" s="8"/>
      <c r="F22" s="8"/>
      <c r="G22" s="8"/>
    </row>
    <row r="23" spans="1:11">
      <c r="A23" s="8"/>
      <c r="B23" s="8"/>
      <c r="C23" s="8"/>
      <c r="D23" s="8"/>
      <c r="E23" s="8"/>
      <c r="F23" s="8"/>
      <c r="G23" s="8"/>
    </row>
    <row r="24" spans="1:11">
      <c r="A24" s="8"/>
      <c r="B24" s="8"/>
      <c r="C24" s="8"/>
      <c r="D24" s="8"/>
      <c r="E24" s="8"/>
      <c r="F24" s="8"/>
      <c r="G24" s="8"/>
    </row>
  </sheetData>
  <mergeCells count="2">
    <mergeCell ref="A1:G1"/>
    <mergeCell ref="A2:G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6"/>
  <sheetViews>
    <sheetView workbookViewId="0">
      <selection activeCell="A5" sqref="A5:XFD8"/>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26.3984375" customWidth="1"/>
    <col min="8" max="8" width="12.8984375" customWidth="1"/>
  </cols>
  <sheetData>
    <row r="1" spans="1:9">
      <c r="A1" s="70" t="str">
        <f>+'3.bản khem - Ta gia'!A1:G1</f>
        <v>PHỤ LỤC</v>
      </c>
      <c r="B1" s="70"/>
      <c r="C1" s="70"/>
      <c r="D1" s="70"/>
      <c r="E1" s="70"/>
      <c r="F1" s="70"/>
      <c r="G1" s="70"/>
    </row>
    <row r="2" spans="1:9" ht="14.4">
      <c r="A2" s="71" t="str">
        <f>+'3.bản khem - Ta gia'!A2:G2</f>
        <v>(Kèm theo Báo cáo thẩm định số        /BC-TCKH ngày    tháng 10 năm 2024 của Phòng Tài chính - Kế hoạch huyện Than Uyên)</v>
      </c>
      <c r="B2" s="71"/>
      <c r="C2" s="71"/>
      <c r="D2" s="71"/>
      <c r="E2" s="71"/>
      <c r="F2" s="71"/>
      <c r="G2" s="71"/>
    </row>
    <row r="5" spans="1:9" s="35" customFormat="1" ht="25.5" customHeight="1">
      <c r="A5" s="32" t="s">
        <v>96</v>
      </c>
      <c r="B5" s="32" t="s">
        <v>1</v>
      </c>
      <c r="C5" s="32" t="s">
        <v>2</v>
      </c>
      <c r="D5" s="32" t="s">
        <v>3</v>
      </c>
      <c r="E5" s="32" t="s">
        <v>93</v>
      </c>
      <c r="F5" s="32" t="s">
        <v>94</v>
      </c>
      <c r="G5" s="32" t="s">
        <v>95</v>
      </c>
    </row>
    <row r="6" spans="1:9"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9" ht="25.5" customHeight="1">
      <c r="A7" s="9" t="s">
        <v>11</v>
      </c>
      <c r="B7" s="11" t="s">
        <v>98</v>
      </c>
      <c r="C7" s="9" t="s">
        <v>9</v>
      </c>
      <c r="D7" s="9">
        <v>100</v>
      </c>
      <c r="E7" s="6">
        <v>40000</v>
      </c>
      <c r="F7" s="6">
        <f>+D7*E7</f>
        <v>4000000</v>
      </c>
      <c r="G7" s="9"/>
    </row>
    <row r="8" spans="1:9" ht="25.5" customHeight="1">
      <c r="A8" s="3" t="s">
        <v>12</v>
      </c>
      <c r="B8" s="13" t="s">
        <v>99</v>
      </c>
      <c r="C8" s="3" t="s">
        <v>9</v>
      </c>
      <c r="D8" s="3">
        <v>10</v>
      </c>
      <c r="E8" s="5">
        <v>60000</v>
      </c>
      <c r="F8" s="6">
        <f>+D8*E8</f>
        <v>600000</v>
      </c>
      <c r="G8" s="3"/>
      <c r="I8" s="24">
        <f>+I6+F6</f>
        <v>73200000</v>
      </c>
    </row>
    <row r="9" spans="1:9" ht="16.8">
      <c r="A9" s="4">
        <v>3</v>
      </c>
      <c r="B9" s="14" t="s">
        <v>13</v>
      </c>
      <c r="C9" s="3"/>
      <c r="D9" s="3"/>
      <c r="E9" s="3"/>
      <c r="F9" s="3"/>
      <c r="G9" s="3"/>
    </row>
    <row r="10" spans="1:9" ht="151.19999999999999">
      <c r="A10" s="3">
        <v>1</v>
      </c>
      <c r="B10" s="18" t="s">
        <v>70</v>
      </c>
      <c r="C10" s="3" t="s">
        <v>15</v>
      </c>
      <c r="D10" s="3">
        <v>10</v>
      </c>
      <c r="E10" s="5">
        <v>550000</v>
      </c>
      <c r="F10" s="5">
        <f>D10*E10</f>
        <v>5500000</v>
      </c>
      <c r="G10" s="3"/>
    </row>
    <row r="11" spans="1:9" ht="100.8">
      <c r="A11" s="3">
        <v>2</v>
      </c>
      <c r="B11" s="18" t="s">
        <v>71</v>
      </c>
      <c r="C11" s="3" t="s">
        <v>15</v>
      </c>
      <c r="D11" s="3">
        <v>10</v>
      </c>
      <c r="E11" s="5">
        <v>500000</v>
      </c>
      <c r="F11" s="5">
        <f t="shared" ref="F11:F21" si="0">D11*E11</f>
        <v>5000000</v>
      </c>
      <c r="G11" s="3"/>
    </row>
    <row r="12" spans="1:9" ht="16.8">
      <c r="A12" s="3">
        <v>3</v>
      </c>
      <c r="B12" s="13" t="s">
        <v>23</v>
      </c>
      <c r="C12" s="3" t="s">
        <v>16</v>
      </c>
      <c r="D12" s="3">
        <v>10</v>
      </c>
      <c r="E12" s="5">
        <v>220000</v>
      </c>
      <c r="F12" s="5">
        <f t="shared" si="0"/>
        <v>2200000</v>
      </c>
      <c r="G12" s="3"/>
    </row>
    <row r="13" spans="1:9" ht="16.8">
      <c r="A13" s="3">
        <v>4</v>
      </c>
      <c r="B13" s="13" t="s">
        <v>24</v>
      </c>
      <c r="C13" s="3" t="s">
        <v>15</v>
      </c>
      <c r="D13" s="3">
        <v>10</v>
      </c>
      <c r="E13" s="5">
        <v>180000</v>
      </c>
      <c r="F13" s="5">
        <f t="shared" si="0"/>
        <v>1800000</v>
      </c>
      <c r="G13" s="3"/>
    </row>
    <row r="14" spans="1:9" ht="16.8">
      <c r="A14" s="3">
        <v>5</v>
      </c>
      <c r="B14" s="13" t="s">
        <v>32</v>
      </c>
      <c r="C14" s="3" t="s">
        <v>15</v>
      </c>
      <c r="D14" s="3">
        <v>10</v>
      </c>
      <c r="E14" s="5">
        <v>220000</v>
      </c>
      <c r="F14" s="5">
        <f t="shared" si="0"/>
        <v>2200000</v>
      </c>
      <c r="G14" s="3"/>
    </row>
    <row r="15" spans="1:9" ht="40.200000000000003" customHeight="1">
      <c r="A15" s="3">
        <v>6</v>
      </c>
      <c r="B15" s="13" t="s">
        <v>25</v>
      </c>
      <c r="C15" s="3" t="s">
        <v>15</v>
      </c>
      <c r="D15" s="5">
        <v>10</v>
      </c>
      <c r="E15" s="5">
        <v>1250000</v>
      </c>
      <c r="F15" s="5">
        <f t="shared" si="0"/>
        <v>12500000</v>
      </c>
      <c r="G15" s="3"/>
    </row>
    <row r="16" spans="1:9" ht="50.4" customHeight="1">
      <c r="A16" s="3">
        <v>7</v>
      </c>
      <c r="B16" s="13" t="s">
        <v>26</v>
      </c>
      <c r="C16" s="3" t="s">
        <v>15</v>
      </c>
      <c r="D16" s="3">
        <v>10</v>
      </c>
      <c r="E16" s="5">
        <v>150000</v>
      </c>
      <c r="F16" s="5">
        <f t="shared" si="0"/>
        <v>1500000</v>
      </c>
      <c r="G16" s="3"/>
    </row>
    <row r="17" spans="1:11" ht="34.950000000000003" customHeight="1">
      <c r="A17" s="3">
        <v>8</v>
      </c>
      <c r="B17" s="13" t="s">
        <v>31</v>
      </c>
      <c r="C17" s="3" t="s">
        <v>15</v>
      </c>
      <c r="D17" s="3">
        <v>10</v>
      </c>
      <c r="E17" s="5">
        <v>90000</v>
      </c>
      <c r="F17" s="5">
        <f t="shared" si="0"/>
        <v>900000</v>
      </c>
      <c r="G17" s="3"/>
    </row>
    <row r="18" spans="1:11" ht="16.8">
      <c r="A18" s="3">
        <v>9</v>
      </c>
      <c r="B18" s="13" t="s">
        <v>27</v>
      </c>
      <c r="C18" s="3" t="s">
        <v>15</v>
      </c>
      <c r="D18" s="3">
        <v>10</v>
      </c>
      <c r="E18" s="5">
        <v>450000</v>
      </c>
      <c r="F18" s="5">
        <f t="shared" si="0"/>
        <v>4500000</v>
      </c>
      <c r="G18" s="3"/>
    </row>
    <row r="19" spans="1:11" ht="38.4" customHeight="1">
      <c r="A19" s="3">
        <v>10</v>
      </c>
      <c r="B19" s="13" t="s">
        <v>28</v>
      </c>
      <c r="C19" s="3" t="s">
        <v>29</v>
      </c>
      <c r="D19" s="3">
        <v>10</v>
      </c>
      <c r="E19" s="5">
        <v>550000</v>
      </c>
      <c r="F19" s="5">
        <f t="shared" si="0"/>
        <v>5500000</v>
      </c>
      <c r="G19" s="3"/>
    </row>
    <row r="20" spans="1:11" ht="16.8">
      <c r="A20" s="2">
        <v>11</v>
      </c>
      <c r="B20" s="2" t="s">
        <v>30</v>
      </c>
      <c r="C20" s="3" t="s">
        <v>15</v>
      </c>
      <c r="D20" s="3">
        <v>10</v>
      </c>
      <c r="E20" s="5">
        <v>1600000</v>
      </c>
      <c r="F20" s="5">
        <f t="shared" si="0"/>
        <v>16000000</v>
      </c>
      <c r="G20" s="8"/>
    </row>
    <row r="21" spans="1:11" ht="16.8">
      <c r="A21" s="2">
        <v>12</v>
      </c>
      <c r="B21" s="2" t="s">
        <v>75</v>
      </c>
      <c r="C21" s="3" t="s">
        <v>15</v>
      </c>
      <c r="D21" s="3">
        <v>1</v>
      </c>
      <c r="E21" s="5">
        <v>11850000</v>
      </c>
      <c r="F21" s="5">
        <f t="shared" si="0"/>
        <v>11850000</v>
      </c>
      <c r="G21" s="8"/>
    </row>
    <row r="22" spans="1:11" ht="16.8">
      <c r="A22" s="2"/>
      <c r="B22" s="7" t="s">
        <v>21</v>
      </c>
      <c r="C22" s="7"/>
      <c r="D22" s="7">
        <f>SUM(D10:D21)</f>
        <v>111</v>
      </c>
      <c r="E22" s="7"/>
      <c r="F22" s="15">
        <f>SUM(F7:F21)</f>
        <v>74050000</v>
      </c>
      <c r="G22" s="8"/>
      <c r="K22" s="1"/>
    </row>
    <row r="23" spans="1:11">
      <c r="A23" s="8"/>
      <c r="B23" s="8"/>
      <c r="C23" s="8"/>
      <c r="D23" s="8"/>
      <c r="E23" s="8"/>
      <c r="F23" s="8"/>
      <c r="G23" s="8"/>
    </row>
    <row r="24" spans="1:11">
      <c r="A24" s="8"/>
      <c r="B24" s="8"/>
      <c r="C24" s="8"/>
      <c r="D24" s="8"/>
      <c r="E24" s="8"/>
      <c r="F24" s="8"/>
      <c r="G24" s="8"/>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7"/>
  <sheetViews>
    <sheetView workbookViewId="0">
      <selection activeCell="A5" sqref="A5:XFD8"/>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9">
      <c r="A1" s="67" t="str">
        <f>+' 4. Ba gia - Ta GIa'!A1:G1</f>
        <v>PHỤ LỤC</v>
      </c>
      <c r="B1" s="67"/>
      <c r="C1" s="67"/>
      <c r="D1" s="67"/>
      <c r="E1" s="67"/>
      <c r="F1" s="67"/>
      <c r="G1" s="67"/>
    </row>
    <row r="2" spans="1:9">
      <c r="A2" s="66" t="str">
        <f>+' 4. Ba gia - Ta GIa'!A2:G2</f>
        <v>(Kèm theo Báo cáo thẩm định số        /BC-TCKH ngày    tháng 10 năm 2024 của Phòng Tài chính - Kế hoạch huyện Than Uyên)</v>
      </c>
      <c r="B2" s="66"/>
      <c r="C2" s="66"/>
      <c r="D2" s="66"/>
      <c r="E2" s="66"/>
      <c r="F2" s="66"/>
      <c r="G2" s="66"/>
    </row>
    <row r="5" spans="1:9" s="35" customFormat="1" ht="25.5" customHeight="1">
      <c r="A5" s="32" t="s">
        <v>96</v>
      </c>
      <c r="B5" s="32" t="s">
        <v>1</v>
      </c>
      <c r="C5" s="32" t="s">
        <v>2</v>
      </c>
      <c r="D5" s="32" t="s">
        <v>3</v>
      </c>
      <c r="E5" s="32" t="s">
        <v>93</v>
      </c>
      <c r="F5" s="32" t="s">
        <v>94</v>
      </c>
      <c r="G5" s="32" t="s">
        <v>95</v>
      </c>
    </row>
    <row r="6" spans="1:9"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9" ht="25.5" customHeight="1">
      <c r="A7" s="9" t="s">
        <v>11</v>
      </c>
      <c r="B7" s="11" t="s">
        <v>98</v>
      </c>
      <c r="C7" s="9" t="s">
        <v>9</v>
      </c>
      <c r="D7" s="9">
        <v>100</v>
      </c>
      <c r="E7" s="6">
        <v>40000</v>
      </c>
      <c r="F7" s="6">
        <f>+D7*E7</f>
        <v>4000000</v>
      </c>
      <c r="G7" s="9"/>
    </row>
    <row r="8" spans="1:9" ht="25.5" customHeight="1">
      <c r="A8" s="3" t="s">
        <v>12</v>
      </c>
      <c r="B8" s="13" t="s">
        <v>99</v>
      </c>
      <c r="C8" s="3" t="s">
        <v>9</v>
      </c>
      <c r="D8" s="3">
        <v>10</v>
      </c>
      <c r="E8" s="5">
        <v>60000</v>
      </c>
      <c r="F8" s="6">
        <f>+D8*E8</f>
        <v>600000</v>
      </c>
      <c r="G8" s="3"/>
      <c r="I8" s="24">
        <f>+I6+F6</f>
        <v>73200000</v>
      </c>
    </row>
    <row r="9" spans="1:9" ht="16.8">
      <c r="A9" s="4">
        <v>3</v>
      </c>
      <c r="B9" s="14" t="s">
        <v>13</v>
      </c>
      <c r="C9" s="3"/>
      <c r="D9" s="3"/>
      <c r="E9" s="3"/>
      <c r="F9" s="3"/>
      <c r="G9" s="3"/>
    </row>
    <row r="10" spans="1:9" ht="151.19999999999999">
      <c r="A10" s="3">
        <v>1</v>
      </c>
      <c r="B10" s="18" t="s">
        <v>70</v>
      </c>
      <c r="C10" s="3" t="s">
        <v>15</v>
      </c>
      <c r="D10" s="3">
        <v>10</v>
      </c>
      <c r="E10" s="5">
        <v>550000</v>
      </c>
      <c r="F10" s="5">
        <f>D10*E10</f>
        <v>5500000</v>
      </c>
      <c r="G10" s="3"/>
    </row>
    <row r="11" spans="1:9" ht="100.8">
      <c r="A11" s="3">
        <v>2</v>
      </c>
      <c r="B11" s="18" t="s">
        <v>71</v>
      </c>
      <c r="C11" s="3" t="s">
        <v>15</v>
      </c>
      <c r="D11" s="3">
        <v>10</v>
      </c>
      <c r="E11" s="5">
        <v>500000</v>
      </c>
      <c r="F11" s="5">
        <f t="shared" ref="F11:F22" si="0">D11*E11</f>
        <v>5000000</v>
      </c>
      <c r="G11" s="3"/>
    </row>
    <row r="12" spans="1:9" ht="16.8">
      <c r="A12" s="3">
        <v>3</v>
      </c>
      <c r="B12" s="13" t="s">
        <v>23</v>
      </c>
      <c r="C12" s="3" t="s">
        <v>16</v>
      </c>
      <c r="D12" s="3">
        <v>10</v>
      </c>
      <c r="E12" s="5">
        <v>220000</v>
      </c>
      <c r="F12" s="5">
        <f t="shared" si="0"/>
        <v>2200000</v>
      </c>
      <c r="G12" s="3"/>
    </row>
    <row r="13" spans="1:9" ht="16.8">
      <c r="A13" s="3">
        <v>4</v>
      </c>
      <c r="B13" s="13" t="s">
        <v>24</v>
      </c>
      <c r="C13" s="3" t="s">
        <v>15</v>
      </c>
      <c r="D13" s="3">
        <v>10</v>
      </c>
      <c r="E13" s="5">
        <v>180000</v>
      </c>
      <c r="F13" s="5">
        <f t="shared" si="0"/>
        <v>1800000</v>
      </c>
      <c r="G13" s="3"/>
    </row>
    <row r="14" spans="1:9" ht="16.8">
      <c r="A14" s="3">
        <v>5</v>
      </c>
      <c r="B14" s="13" t="s">
        <v>26</v>
      </c>
      <c r="C14" s="3" t="s">
        <v>15</v>
      </c>
      <c r="D14" s="3">
        <v>10</v>
      </c>
      <c r="E14" s="5">
        <v>150000</v>
      </c>
      <c r="F14" s="5">
        <f t="shared" si="0"/>
        <v>1500000</v>
      </c>
      <c r="G14" s="3"/>
    </row>
    <row r="15" spans="1:9" ht="16.8">
      <c r="A15" s="3">
        <v>6</v>
      </c>
      <c r="B15" s="13" t="s">
        <v>31</v>
      </c>
      <c r="C15" s="3" t="s">
        <v>15</v>
      </c>
      <c r="D15" s="5">
        <v>10</v>
      </c>
      <c r="E15" s="5">
        <v>90000</v>
      </c>
      <c r="F15" s="5">
        <f t="shared" si="0"/>
        <v>900000</v>
      </c>
      <c r="G15" s="3"/>
    </row>
    <row r="16" spans="1:9" ht="16.8">
      <c r="A16" s="3">
        <v>7</v>
      </c>
      <c r="B16" s="13" t="s">
        <v>74</v>
      </c>
      <c r="C16" s="3" t="s">
        <v>15</v>
      </c>
      <c r="D16" s="3">
        <v>10</v>
      </c>
      <c r="E16" s="5">
        <v>450000</v>
      </c>
      <c r="F16" s="5">
        <f t="shared" si="0"/>
        <v>4500000</v>
      </c>
      <c r="G16" s="3"/>
    </row>
    <row r="17" spans="1:11" ht="29.4" customHeight="1">
      <c r="A17" s="3">
        <v>8</v>
      </c>
      <c r="B17" s="13" t="s">
        <v>28</v>
      </c>
      <c r="C17" s="3" t="s">
        <v>15</v>
      </c>
      <c r="D17" s="3">
        <v>10</v>
      </c>
      <c r="E17" s="5">
        <v>550000</v>
      </c>
      <c r="F17" s="5">
        <f t="shared" si="0"/>
        <v>5500000</v>
      </c>
      <c r="G17" s="3"/>
    </row>
    <row r="18" spans="1:11" ht="16.8">
      <c r="A18" s="3">
        <v>9</v>
      </c>
      <c r="B18" s="13" t="s">
        <v>30</v>
      </c>
      <c r="C18" s="3" t="s">
        <v>15</v>
      </c>
      <c r="D18" s="3">
        <v>8</v>
      </c>
      <c r="E18" s="5">
        <v>1600000</v>
      </c>
      <c r="F18" s="5">
        <f t="shared" si="0"/>
        <v>12800000</v>
      </c>
      <c r="G18" s="3"/>
    </row>
    <row r="19" spans="1:11" ht="16.8">
      <c r="A19" s="3">
        <v>10</v>
      </c>
      <c r="B19" s="13" t="s">
        <v>33</v>
      </c>
      <c r="C19" s="3" t="s">
        <v>15</v>
      </c>
      <c r="D19" s="3">
        <v>1</v>
      </c>
      <c r="E19" s="5">
        <v>2500000</v>
      </c>
      <c r="F19" s="5">
        <f t="shared" si="0"/>
        <v>2500000</v>
      </c>
      <c r="G19" s="3"/>
    </row>
    <row r="20" spans="1:11" ht="16.8">
      <c r="A20" s="2">
        <v>11</v>
      </c>
      <c r="B20" s="2" t="s">
        <v>34</v>
      </c>
      <c r="C20" s="3" t="s">
        <v>15</v>
      </c>
      <c r="D20" s="3">
        <v>1</v>
      </c>
      <c r="E20" s="5">
        <v>5700000</v>
      </c>
      <c r="F20" s="5">
        <f t="shared" si="0"/>
        <v>5700000</v>
      </c>
      <c r="G20" s="8"/>
    </row>
    <row r="21" spans="1:11" ht="16.8">
      <c r="A21" s="2">
        <v>12</v>
      </c>
      <c r="B21" s="2" t="s">
        <v>35</v>
      </c>
      <c r="C21" s="3" t="s">
        <v>15</v>
      </c>
      <c r="D21" s="3">
        <v>1</v>
      </c>
      <c r="E21" s="5">
        <v>9735000</v>
      </c>
      <c r="F21" s="5">
        <f t="shared" si="0"/>
        <v>9735000</v>
      </c>
      <c r="G21" s="8"/>
    </row>
    <row r="22" spans="1:11" ht="16.8">
      <c r="A22" s="2">
        <v>13</v>
      </c>
      <c r="B22" s="2" t="s">
        <v>22</v>
      </c>
      <c r="C22" s="3" t="s">
        <v>15</v>
      </c>
      <c r="D22" s="3">
        <v>1</v>
      </c>
      <c r="E22" s="5">
        <v>11850000</v>
      </c>
      <c r="F22" s="5">
        <f t="shared" si="0"/>
        <v>11850000</v>
      </c>
      <c r="G22" s="8"/>
    </row>
    <row r="23" spans="1:11" ht="16.8">
      <c r="A23" s="2"/>
      <c r="B23" s="7" t="s">
        <v>21</v>
      </c>
      <c r="C23" s="7"/>
      <c r="D23" s="7">
        <f>SUM(D10:D22)</f>
        <v>92</v>
      </c>
      <c r="E23" s="7"/>
      <c r="F23" s="15">
        <f>SUM(F7:F22)</f>
        <v>74085000</v>
      </c>
      <c r="G23" s="8"/>
      <c r="K23" s="1"/>
    </row>
    <row r="24" spans="1:11">
      <c r="A24" s="8"/>
      <c r="B24" s="8"/>
      <c r="C24" s="8"/>
      <c r="D24" s="8"/>
      <c r="E24" s="8"/>
      <c r="F24" s="8"/>
      <c r="G24" s="8"/>
    </row>
    <row r="25" spans="1:11">
      <c r="A25" s="8"/>
      <c r="B25" s="8"/>
      <c r="C25" s="8"/>
      <c r="D25" s="8"/>
      <c r="E25" s="8"/>
      <c r="F25" s="8"/>
      <c r="G25" s="8"/>
    </row>
    <row r="26" spans="1:11">
      <c r="A26" s="8"/>
      <c r="B26" s="8"/>
      <c r="C26" s="8"/>
      <c r="D26" s="8"/>
      <c r="E26" s="8"/>
      <c r="F26" s="8"/>
      <c r="G26" s="8"/>
    </row>
    <row r="27" spans="1:11">
      <c r="A27" s="8"/>
      <c r="B27" s="8"/>
      <c r="C27" s="8"/>
      <c r="D27" s="8"/>
      <c r="E27" s="8"/>
      <c r="F27" s="8"/>
      <c r="G27" s="8"/>
    </row>
  </sheetData>
  <mergeCells count="2">
    <mergeCell ref="A1:G1"/>
    <mergeCell ref="A2:G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4"/>
  <sheetViews>
    <sheetView workbookViewId="0">
      <selection sqref="A1:G1"/>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9">
      <c r="A1" s="67" t="str">
        <f>+'5.pu cay Pha mu'!A1:G1</f>
        <v>PHỤ LỤC</v>
      </c>
      <c r="B1" s="67"/>
      <c r="C1" s="67"/>
      <c r="D1" s="67"/>
      <c r="E1" s="67"/>
      <c r="F1" s="67"/>
      <c r="G1" s="67"/>
    </row>
    <row r="2" spans="1:9">
      <c r="A2" s="66" t="str">
        <f>+'5.pu cay Pha mu'!A2:G2</f>
        <v>(Kèm theo Báo cáo thẩm định số        /BC-TCKH ngày    tháng 10 năm 2024 của Phòng Tài chính - Kế hoạch huyện Than Uyên)</v>
      </c>
      <c r="B2" s="66"/>
      <c r="C2" s="66"/>
      <c r="D2" s="66"/>
      <c r="E2" s="66"/>
      <c r="F2" s="66"/>
      <c r="G2" s="66"/>
    </row>
    <row r="5" spans="1:9" s="35" customFormat="1" ht="25.5" customHeight="1">
      <c r="A5" s="32" t="s">
        <v>96</v>
      </c>
      <c r="B5" s="32" t="s">
        <v>1</v>
      </c>
      <c r="C5" s="32" t="s">
        <v>2</v>
      </c>
      <c r="D5" s="32" t="s">
        <v>3</v>
      </c>
      <c r="E5" s="32" t="s">
        <v>93</v>
      </c>
      <c r="F5" s="32" t="s">
        <v>94</v>
      </c>
      <c r="G5" s="32" t="s">
        <v>95</v>
      </c>
    </row>
    <row r="6" spans="1:9" ht="25.5" customHeight="1">
      <c r="A6" s="9">
        <v>2</v>
      </c>
      <c r="B6" s="12" t="s">
        <v>97</v>
      </c>
      <c r="C6" s="9"/>
      <c r="D6" s="9"/>
      <c r="E6" s="9"/>
      <c r="F6" s="16">
        <f>+F7+F8</f>
        <v>4600000</v>
      </c>
      <c r="G6" s="9"/>
      <c r="I6" s="24">
        <f>+F6+'17. Ban Ho Ta - Ta Mung'!F7+' 2. Ban Dan To Ta Mung'!F7+'3.bản khem - Ta gia'!F7+' 4. Ba gia - Ta GIa'!F7+'5.pu cay Pha mu'!F7+'6.phiêng cầm Muong Cang'!F7+'7.chằm cáy Hua Na'!F7+'8.bản khì Ta HUa'!F7+'9.nà é - Mương Kim'!F7+'11.bản là 1 - Muong Kim'!F7+'10.bản là 2 Muong Kim'!F7+'12.sang ngà Phuc Than'!F7+'13.ban khoang Muong  Mit'!F7+'14.bản vè Muong Mit'!F7+'15.lằn giẳng Muong Than'!F7+'16.bản mường Muong Than'!F7</f>
        <v>68600000</v>
      </c>
    </row>
    <row r="7" spans="1:9" ht="25.5" customHeight="1">
      <c r="A7" s="9" t="s">
        <v>11</v>
      </c>
      <c r="B7" s="11" t="s">
        <v>98</v>
      </c>
      <c r="C7" s="9" t="s">
        <v>9</v>
      </c>
      <c r="D7" s="9">
        <v>100</v>
      </c>
      <c r="E7" s="6">
        <v>40000</v>
      </c>
      <c r="F7" s="6">
        <f>+D7*E7</f>
        <v>4000000</v>
      </c>
      <c r="G7" s="9"/>
    </row>
    <row r="8" spans="1:9" ht="25.5" customHeight="1">
      <c r="A8" s="3" t="s">
        <v>12</v>
      </c>
      <c r="B8" s="13" t="s">
        <v>99</v>
      </c>
      <c r="C8" s="3" t="s">
        <v>9</v>
      </c>
      <c r="D8" s="3">
        <v>10</v>
      </c>
      <c r="E8" s="5">
        <v>60000</v>
      </c>
      <c r="F8" s="6">
        <f>+D8*E8</f>
        <v>600000</v>
      </c>
      <c r="G8" s="3"/>
      <c r="I8" s="24">
        <f>+I6+F6</f>
        <v>73200000</v>
      </c>
    </row>
    <row r="9" spans="1:9" ht="16.8">
      <c r="A9" s="4">
        <v>3</v>
      </c>
      <c r="B9" s="14" t="s">
        <v>13</v>
      </c>
      <c r="C9" s="3"/>
      <c r="D9" s="3"/>
      <c r="E9" s="3"/>
      <c r="F9" s="3"/>
      <c r="G9" s="3"/>
    </row>
    <row r="10" spans="1:9" ht="151.19999999999999">
      <c r="A10" s="3">
        <v>1</v>
      </c>
      <c r="B10" s="18" t="s">
        <v>70</v>
      </c>
      <c r="C10" s="3" t="s">
        <v>15</v>
      </c>
      <c r="D10" s="3">
        <v>10</v>
      </c>
      <c r="E10" s="5">
        <v>550000</v>
      </c>
      <c r="F10" s="5">
        <f>D10*E10</f>
        <v>5500000</v>
      </c>
      <c r="G10" s="3"/>
    </row>
    <row r="11" spans="1:9" ht="100.8">
      <c r="A11" s="3">
        <v>2</v>
      </c>
      <c r="B11" s="18" t="s">
        <v>71</v>
      </c>
      <c r="C11" s="3" t="s">
        <v>15</v>
      </c>
      <c r="D11" s="3">
        <v>10</v>
      </c>
      <c r="E11" s="5">
        <v>500000</v>
      </c>
      <c r="F11" s="5">
        <f t="shared" ref="F11:F19" si="0">D11*E11</f>
        <v>5000000</v>
      </c>
      <c r="G11" s="3"/>
    </row>
    <row r="12" spans="1:9" ht="16.8">
      <c r="A12" s="3">
        <v>3</v>
      </c>
      <c r="B12" s="13" t="s">
        <v>23</v>
      </c>
      <c r="C12" s="3" t="s">
        <v>16</v>
      </c>
      <c r="D12" s="3">
        <v>10</v>
      </c>
      <c r="E12" s="5">
        <v>220000</v>
      </c>
      <c r="F12" s="5">
        <f t="shared" si="0"/>
        <v>2200000</v>
      </c>
      <c r="G12" s="3"/>
    </row>
    <row r="13" spans="1:9" ht="16.8">
      <c r="A13" s="3">
        <v>4</v>
      </c>
      <c r="B13" s="13" t="s">
        <v>24</v>
      </c>
      <c r="C13" s="3" t="s">
        <v>15</v>
      </c>
      <c r="D13" s="3">
        <v>10</v>
      </c>
      <c r="E13" s="5">
        <v>180000</v>
      </c>
      <c r="F13" s="5">
        <f t="shared" si="0"/>
        <v>1800000</v>
      </c>
      <c r="G13" s="3"/>
    </row>
    <row r="14" spans="1:9" ht="16.8">
      <c r="A14" s="3">
        <v>5</v>
      </c>
      <c r="B14" s="13" t="s">
        <v>17</v>
      </c>
      <c r="C14" s="3" t="s">
        <v>15</v>
      </c>
      <c r="D14" s="3">
        <v>10</v>
      </c>
      <c r="E14" s="5">
        <v>220000</v>
      </c>
      <c r="F14" s="5">
        <f t="shared" si="0"/>
        <v>2200000</v>
      </c>
      <c r="G14" s="3"/>
    </row>
    <row r="15" spans="1:9" ht="16.8">
      <c r="A15" s="3">
        <v>6</v>
      </c>
      <c r="B15" s="13" t="s">
        <v>26</v>
      </c>
      <c r="C15" s="3" t="s">
        <v>15</v>
      </c>
      <c r="D15" s="5">
        <v>10</v>
      </c>
      <c r="E15" s="5">
        <v>150000</v>
      </c>
      <c r="F15" s="5">
        <f t="shared" si="0"/>
        <v>1500000</v>
      </c>
      <c r="G15" s="3"/>
    </row>
    <row r="16" spans="1:9" ht="16.8">
      <c r="A16" s="3">
        <v>7</v>
      </c>
      <c r="B16" s="13" t="s">
        <v>27</v>
      </c>
      <c r="C16" s="3" t="s">
        <v>15</v>
      </c>
      <c r="D16" s="3">
        <v>10</v>
      </c>
      <c r="E16" s="5">
        <v>450000</v>
      </c>
      <c r="F16" s="5">
        <f t="shared" si="0"/>
        <v>4500000</v>
      </c>
      <c r="G16" s="3"/>
    </row>
    <row r="17" spans="1:11" ht="16.8">
      <c r="A17" s="3">
        <v>8</v>
      </c>
      <c r="B17" s="13" t="s">
        <v>28</v>
      </c>
      <c r="C17" s="3" t="s">
        <v>29</v>
      </c>
      <c r="D17" s="3">
        <v>10</v>
      </c>
      <c r="E17" s="5">
        <v>550000</v>
      </c>
      <c r="F17" s="5">
        <f t="shared" si="0"/>
        <v>5500000</v>
      </c>
      <c r="G17" s="3"/>
    </row>
    <row r="18" spans="1:11" ht="16.8">
      <c r="A18" s="3">
        <v>9</v>
      </c>
      <c r="B18" s="13" t="s">
        <v>30</v>
      </c>
      <c r="C18" s="3" t="s">
        <v>15</v>
      </c>
      <c r="D18" s="3">
        <v>10</v>
      </c>
      <c r="E18" s="5">
        <v>1600000</v>
      </c>
      <c r="F18" s="5">
        <f t="shared" si="0"/>
        <v>16000000</v>
      </c>
      <c r="G18" s="3"/>
    </row>
    <row r="19" spans="1:11" ht="16.8">
      <c r="A19" s="3">
        <v>10</v>
      </c>
      <c r="B19" s="13" t="s">
        <v>33</v>
      </c>
      <c r="C19" s="3" t="s">
        <v>15</v>
      </c>
      <c r="D19" s="3">
        <v>10</v>
      </c>
      <c r="E19" s="5">
        <v>2500000</v>
      </c>
      <c r="F19" s="5">
        <f t="shared" si="0"/>
        <v>25000000</v>
      </c>
      <c r="G19" s="3"/>
    </row>
    <row r="20" spans="1:11" ht="16.8">
      <c r="A20" s="2"/>
      <c r="B20" s="7" t="s">
        <v>21</v>
      </c>
      <c r="C20" s="7"/>
      <c r="D20" s="7">
        <f>SUM(D10:D19)</f>
        <v>100</v>
      </c>
      <c r="E20" s="7"/>
      <c r="F20" s="15">
        <f>SUM(F7:F19)</f>
        <v>73800000</v>
      </c>
      <c r="G20" s="8"/>
    </row>
    <row r="21" spans="1:11">
      <c r="A21" s="8"/>
      <c r="B21" s="8"/>
      <c r="C21" s="8"/>
      <c r="D21" s="8"/>
      <c r="E21" s="8"/>
      <c r="F21" s="8"/>
      <c r="G21" s="8"/>
    </row>
    <row r="22" spans="1:11">
      <c r="A22" s="8"/>
      <c r="B22" s="8"/>
      <c r="C22" s="8"/>
      <c r="D22" s="8"/>
      <c r="E22" s="8"/>
      <c r="F22" s="8"/>
      <c r="G22" s="8"/>
    </row>
    <row r="23" spans="1:11">
      <c r="A23" s="8"/>
      <c r="B23" s="8"/>
      <c r="C23" s="8"/>
      <c r="D23" s="8"/>
      <c r="E23" s="8"/>
      <c r="F23" s="8"/>
      <c r="G23" s="8"/>
      <c r="K23" s="1"/>
    </row>
    <row r="24" spans="1:11">
      <c r="A24" s="8"/>
      <c r="B24" s="8"/>
      <c r="C24" s="8"/>
      <c r="D24" s="8"/>
      <c r="E24" s="8"/>
      <c r="F24" s="8"/>
      <c r="G24" s="8"/>
    </row>
  </sheetData>
  <mergeCells count="2">
    <mergeCell ref="A1:G1"/>
    <mergeCell ref="A2:G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6"/>
  <sheetViews>
    <sheetView workbookViewId="0">
      <selection activeCell="D10" sqref="D10"/>
    </sheetView>
  </sheetViews>
  <sheetFormatPr defaultRowHeight="13.8"/>
  <cols>
    <col min="1" max="1" width="4.8984375" customWidth="1"/>
    <col min="2" max="2" width="46.296875" customWidth="1"/>
    <col min="3" max="3" width="9.3984375" customWidth="1"/>
    <col min="4" max="4" width="12.296875" customWidth="1"/>
    <col min="5" max="5" width="17.59765625" customWidth="1"/>
    <col min="6" max="6" width="21.3984375" customWidth="1"/>
    <col min="7" max="7" width="10.296875" customWidth="1"/>
    <col min="8" max="8" width="12.8984375" customWidth="1"/>
  </cols>
  <sheetData>
    <row r="1" spans="1:7">
      <c r="A1" s="72" t="str">
        <f>+'6.phiêng cầm Muong Cang'!A1:G1</f>
        <v>PHỤ LỤC</v>
      </c>
      <c r="B1" s="72"/>
      <c r="C1" s="72"/>
      <c r="D1" s="72"/>
      <c r="E1" s="72"/>
      <c r="F1" s="72"/>
      <c r="G1" s="72"/>
    </row>
    <row r="2" spans="1:7">
      <c r="A2" s="66" t="str">
        <f>+'6.phiêng cầm Muong Cang'!A2:G2</f>
        <v>(Kèm theo Báo cáo thẩm định số        /BC-TCKH ngày    tháng 10 năm 2024 của Phòng Tài chính - Kế hoạch huyện Than Uyên)</v>
      </c>
      <c r="B2" s="66"/>
      <c r="C2" s="66"/>
      <c r="D2" s="66"/>
      <c r="E2" s="66"/>
      <c r="F2" s="66"/>
      <c r="G2" s="66"/>
    </row>
    <row r="5" spans="1:7" ht="15.6">
      <c r="A5" s="9" t="s">
        <v>0</v>
      </c>
      <c r="B5" s="11" t="s">
        <v>1</v>
      </c>
      <c r="C5" s="9" t="s">
        <v>2</v>
      </c>
      <c r="D5" s="9" t="s">
        <v>3</v>
      </c>
      <c r="E5" s="9" t="s">
        <v>4</v>
      </c>
      <c r="F5" s="9" t="s">
        <v>5</v>
      </c>
      <c r="G5" s="9" t="s">
        <v>6</v>
      </c>
    </row>
    <row r="6" spans="1:7" ht="15.6">
      <c r="A6" s="9">
        <v>2</v>
      </c>
      <c r="B6" s="12" t="s">
        <v>7</v>
      </c>
      <c r="C6" s="9"/>
      <c r="D6" s="9"/>
      <c r="E6" s="9"/>
      <c r="F6" s="16">
        <f>+F7+F8</f>
        <v>4600000</v>
      </c>
      <c r="G6" s="9"/>
    </row>
    <row r="7" spans="1:7" ht="15.6">
      <c r="A7" s="9" t="s">
        <v>11</v>
      </c>
      <c r="B7" s="11" t="s">
        <v>8</v>
      </c>
      <c r="C7" s="9" t="s">
        <v>9</v>
      </c>
      <c r="D7" s="9">
        <v>100</v>
      </c>
      <c r="E7" s="6">
        <v>40000</v>
      </c>
      <c r="F7" s="6">
        <f>D7*E7</f>
        <v>4000000</v>
      </c>
      <c r="G7" s="9"/>
    </row>
    <row r="8" spans="1:7" ht="16.8">
      <c r="A8" s="3" t="s">
        <v>12</v>
      </c>
      <c r="B8" s="13" t="s">
        <v>10</v>
      </c>
      <c r="C8" s="3" t="s">
        <v>9</v>
      </c>
      <c r="D8" s="3">
        <v>10</v>
      </c>
      <c r="E8" s="5">
        <v>60000</v>
      </c>
      <c r="F8" s="6">
        <f>D8*E8</f>
        <v>600000</v>
      </c>
      <c r="G8" s="3"/>
    </row>
    <row r="9" spans="1:7" ht="16.8">
      <c r="A9" s="4">
        <v>3</v>
      </c>
      <c r="B9" s="14" t="s">
        <v>13</v>
      </c>
      <c r="C9" s="3"/>
      <c r="D9" s="3"/>
      <c r="E9" s="3"/>
      <c r="F9" s="3"/>
      <c r="G9" s="3"/>
    </row>
    <row r="10" spans="1:7" ht="151.19999999999999">
      <c r="A10" s="3">
        <v>1</v>
      </c>
      <c r="B10" s="18" t="s">
        <v>70</v>
      </c>
      <c r="C10" s="3" t="s">
        <v>15</v>
      </c>
      <c r="D10" s="22">
        <v>10</v>
      </c>
      <c r="E10" s="5">
        <v>550000</v>
      </c>
      <c r="F10" s="5">
        <f>D10*E10</f>
        <v>5500000</v>
      </c>
      <c r="G10" s="3"/>
    </row>
    <row r="11" spans="1:7" ht="100.8">
      <c r="A11" s="3">
        <v>2</v>
      </c>
      <c r="B11" s="18" t="s">
        <v>71</v>
      </c>
      <c r="C11" s="3" t="s">
        <v>15</v>
      </c>
      <c r="D11" s="22">
        <v>10</v>
      </c>
      <c r="E11" s="5">
        <v>500000</v>
      </c>
      <c r="F11" s="5">
        <f t="shared" ref="F11:F21" si="0">D11*E11</f>
        <v>5000000</v>
      </c>
      <c r="G11" s="3"/>
    </row>
    <row r="12" spans="1:7" ht="16.8">
      <c r="A12" s="3">
        <v>3</v>
      </c>
      <c r="B12" s="13" t="s">
        <v>36</v>
      </c>
      <c r="C12" s="3" t="s">
        <v>15</v>
      </c>
      <c r="D12" s="22">
        <v>10</v>
      </c>
      <c r="E12" s="5">
        <v>980000</v>
      </c>
      <c r="F12" s="5">
        <f t="shared" si="0"/>
        <v>9800000</v>
      </c>
      <c r="G12" s="3"/>
    </row>
    <row r="13" spans="1:7" ht="16.8">
      <c r="A13" s="3">
        <v>4</v>
      </c>
      <c r="B13" s="13" t="s">
        <v>37</v>
      </c>
      <c r="C13" s="3" t="s">
        <v>16</v>
      </c>
      <c r="D13" s="22">
        <v>10</v>
      </c>
      <c r="E13" s="5">
        <v>220000</v>
      </c>
      <c r="F13" s="5">
        <f t="shared" si="0"/>
        <v>2200000</v>
      </c>
      <c r="G13" s="3"/>
    </row>
    <row r="14" spans="1:7" ht="16.8">
      <c r="A14" s="3">
        <v>5</v>
      </c>
      <c r="B14" s="13" t="s">
        <v>38</v>
      </c>
      <c r="C14" s="3" t="s">
        <v>15</v>
      </c>
      <c r="D14" s="22">
        <v>10</v>
      </c>
      <c r="E14" s="5">
        <v>180000</v>
      </c>
      <c r="F14" s="5">
        <f t="shared" si="0"/>
        <v>1800000</v>
      </c>
      <c r="G14" s="3"/>
    </row>
    <row r="15" spans="1:7" ht="16.8">
      <c r="A15" s="3">
        <v>6</v>
      </c>
      <c r="B15" s="13" t="s">
        <v>26</v>
      </c>
      <c r="C15" s="3" t="s">
        <v>15</v>
      </c>
      <c r="D15" s="23">
        <v>10</v>
      </c>
      <c r="E15" s="5">
        <v>150000</v>
      </c>
      <c r="F15" s="5">
        <f t="shared" si="0"/>
        <v>1500000</v>
      </c>
      <c r="G15" s="3"/>
    </row>
    <row r="16" spans="1:7" ht="16.8">
      <c r="A16" s="3">
        <v>7</v>
      </c>
      <c r="B16" s="13" t="s">
        <v>31</v>
      </c>
      <c r="C16" s="3" t="s">
        <v>15</v>
      </c>
      <c r="D16" s="22">
        <v>10</v>
      </c>
      <c r="E16" s="5">
        <v>90000</v>
      </c>
      <c r="F16" s="5">
        <f t="shared" si="0"/>
        <v>900000</v>
      </c>
      <c r="G16" s="3"/>
    </row>
    <row r="17" spans="1:11" ht="16.8">
      <c r="A17" s="3">
        <v>8</v>
      </c>
      <c r="B17" s="13" t="s">
        <v>27</v>
      </c>
      <c r="C17" s="3" t="s">
        <v>15</v>
      </c>
      <c r="D17" s="22">
        <v>10</v>
      </c>
      <c r="E17" s="5">
        <v>450000</v>
      </c>
      <c r="F17" s="5">
        <f t="shared" si="0"/>
        <v>4500000</v>
      </c>
      <c r="G17" s="3"/>
    </row>
    <row r="18" spans="1:11" ht="16.8">
      <c r="A18" s="3">
        <v>9</v>
      </c>
      <c r="B18" s="13" t="s">
        <v>28</v>
      </c>
      <c r="C18" s="3" t="s">
        <v>15</v>
      </c>
      <c r="D18" s="22">
        <v>10</v>
      </c>
      <c r="E18" s="5">
        <v>550000</v>
      </c>
      <c r="F18" s="5">
        <f t="shared" si="0"/>
        <v>5500000</v>
      </c>
      <c r="G18" s="3"/>
    </row>
    <row r="19" spans="1:11" ht="16.8">
      <c r="A19" s="3">
        <v>10</v>
      </c>
      <c r="B19" s="13" t="s">
        <v>30</v>
      </c>
      <c r="C19" s="3" t="s">
        <v>15</v>
      </c>
      <c r="D19" s="22">
        <v>10</v>
      </c>
      <c r="E19" s="5">
        <v>1600000</v>
      </c>
      <c r="F19" s="5">
        <f t="shared" si="0"/>
        <v>16000000</v>
      </c>
      <c r="G19" s="3"/>
    </row>
    <row r="20" spans="1:11" ht="16.8">
      <c r="A20" s="3">
        <v>11</v>
      </c>
      <c r="B20" s="13" t="s">
        <v>39</v>
      </c>
      <c r="C20" s="3" t="s">
        <v>15</v>
      </c>
      <c r="D20" s="22">
        <v>2</v>
      </c>
      <c r="E20" s="5">
        <v>2500000</v>
      </c>
      <c r="F20" s="5">
        <f t="shared" si="0"/>
        <v>5000000</v>
      </c>
      <c r="G20" s="3"/>
    </row>
    <row r="21" spans="1:11" ht="16.8">
      <c r="A21" s="3">
        <v>12</v>
      </c>
      <c r="B21" s="13" t="s">
        <v>22</v>
      </c>
      <c r="C21" s="3" t="s">
        <v>15</v>
      </c>
      <c r="D21" s="3">
        <v>1</v>
      </c>
      <c r="E21" s="5">
        <v>11850000</v>
      </c>
      <c r="F21" s="5">
        <f t="shared" si="0"/>
        <v>11850000</v>
      </c>
      <c r="G21" s="3"/>
    </row>
    <row r="22" spans="1:11" ht="16.8">
      <c r="A22" s="2"/>
      <c r="B22" s="7" t="s">
        <v>21</v>
      </c>
      <c r="C22" s="7"/>
      <c r="D22" s="15">
        <f>SUM(D10:D21)</f>
        <v>103</v>
      </c>
      <c r="E22" s="7"/>
      <c r="F22" s="15">
        <f>SUM(F7:F21)</f>
        <v>74150000</v>
      </c>
      <c r="G22" s="8"/>
      <c r="H22" s="24"/>
    </row>
    <row r="23" spans="1:11">
      <c r="A23" s="8"/>
      <c r="B23" s="8"/>
      <c r="C23" s="8"/>
      <c r="D23" s="8"/>
      <c r="E23" s="8"/>
      <c r="F23" s="8"/>
      <c r="G23" s="8"/>
    </row>
    <row r="24" spans="1:11">
      <c r="A24" s="8"/>
      <c r="B24" s="8"/>
      <c r="C24" s="8"/>
      <c r="D24" s="8"/>
      <c r="E24" s="8"/>
      <c r="F24" s="8"/>
      <c r="G24" s="8"/>
      <c r="K24" s="1"/>
    </row>
    <row r="25" spans="1:11">
      <c r="A25" s="8"/>
      <c r="B25" s="8"/>
      <c r="C25" s="8"/>
      <c r="D25" s="8"/>
      <c r="E25" s="8"/>
      <c r="F25" s="8"/>
      <c r="G25" s="8"/>
    </row>
    <row r="26" spans="1:11">
      <c r="A26" s="8"/>
      <c r="B26" s="8"/>
      <c r="C26" s="8"/>
      <c r="D26" s="8"/>
      <c r="E26" s="8"/>
      <c r="F26" s="8"/>
      <c r="G26" s="8"/>
    </row>
  </sheetData>
  <mergeCells count="2">
    <mergeCell ref="A1:G1"/>
    <mergeCell ref="A2: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Trang tính</vt:lpstr>
      </vt:variant>
      <vt:variant>
        <vt:i4>20</vt:i4>
      </vt:variant>
    </vt:vector>
  </HeadingPairs>
  <TitlesOfParts>
    <vt:vector size="20" baseType="lpstr">
      <vt:lpstr>1 noong quang Khoen On</vt:lpstr>
      <vt:lpstr>17. Ban Ho Ta - Ta Mung</vt:lpstr>
      <vt:lpstr> 2. Ban Dan To Ta Mung</vt:lpstr>
      <vt:lpstr>3.bản khem - Ta gia</vt:lpstr>
      <vt:lpstr> 4. Ba gia - Ta GIa</vt:lpstr>
      <vt:lpstr>5.pu cay Pha mu</vt:lpstr>
      <vt:lpstr>6.phiêng cầm Muong Cang</vt:lpstr>
      <vt:lpstr>7.chằm cáy Hua Na</vt:lpstr>
      <vt:lpstr>8.bản khì Ta HUa</vt:lpstr>
      <vt:lpstr>9.nà é - Mương Kim</vt:lpstr>
      <vt:lpstr>11.bản là 1 - Muong Kim</vt:lpstr>
      <vt:lpstr>10.bản là 2 Muong Kim</vt:lpstr>
      <vt:lpstr>12.sang ngà Phuc Than</vt:lpstr>
      <vt:lpstr>13.ban khoang Muong  Mit</vt:lpstr>
      <vt:lpstr>14.bản vè Muong Mit</vt:lpstr>
      <vt:lpstr>15.lằn giẳng Muong Than</vt:lpstr>
      <vt:lpstr>16.bản mường Muong Than</vt:lpstr>
      <vt:lpstr>tong hop</vt:lpstr>
      <vt:lpstr>tong hop so luong</vt:lpstr>
      <vt:lpstr>tong hop so luong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NT Lâm</cp:lastModifiedBy>
  <cp:lastPrinted>2024-11-12T03:30:52Z</cp:lastPrinted>
  <dcterms:created xsi:type="dcterms:W3CDTF">2024-10-09T08:26:23Z</dcterms:created>
  <dcterms:modified xsi:type="dcterms:W3CDTF">2024-11-12T08:43:38Z</dcterms:modified>
</cp:coreProperties>
</file>